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2"/>
  </bookViews>
  <sheets>
    <sheet name="封面" sheetId="1" r:id="rId1"/>
    <sheet name="总表 " sheetId="2" r:id="rId2"/>
    <sheet name="明细" sheetId="3" r:id="rId3"/>
  </sheets>
  <externalReferences>
    <externalReference r:id="rId6"/>
  </externalReferences>
  <definedNames>
    <definedName name="_xlnm.Print_Area" hidden="1">#N/A</definedName>
    <definedName name="_xlnm.Print_Titles" hidden="1">#N/A</definedName>
  </definedNames>
  <calcPr fullCalcOnLoad="1"/>
</workbook>
</file>

<file path=xl/comments2.xml><?xml version="1.0" encoding="utf-8"?>
<comments xmlns="http://schemas.openxmlformats.org/spreadsheetml/2006/main">
  <authors>
    <author>dz1</author>
  </authors>
  <commentList>
    <comment ref="A11" authorId="0">
      <text>
        <r>
          <rPr>
            <sz val="9"/>
            <rFont val="宋体"/>
            <family val="0"/>
          </rPr>
          <t xml:space="preserve">dz1:2016年营改增后已没有营业税。
</t>
        </r>
      </text>
    </comment>
    <comment ref="A15" authorId="0">
      <text>
        <r>
          <rPr>
            <sz val="9"/>
            <rFont val="宋体"/>
            <family val="0"/>
          </rPr>
          <t xml:space="preserve">dz1:2017年体制调整后乡镇保留税种
</t>
        </r>
      </text>
    </comment>
    <comment ref="A17" authorId="0">
      <text>
        <r>
          <rPr>
            <sz val="9"/>
            <rFont val="宋体"/>
            <family val="0"/>
          </rPr>
          <t xml:space="preserve">dz1:2017年体制调整后上划市级税种
</t>
        </r>
      </text>
    </comment>
    <comment ref="A18" authorId="0">
      <text>
        <r>
          <rPr>
            <sz val="9"/>
            <rFont val="宋体"/>
            <family val="0"/>
          </rPr>
          <t xml:space="preserve">dz1:2017年体制调整后乡镇保留税种
</t>
        </r>
      </text>
    </comment>
    <comment ref="A19" authorId="0">
      <text>
        <r>
          <rPr>
            <sz val="9"/>
            <rFont val="宋体"/>
            <family val="0"/>
          </rPr>
          <t xml:space="preserve">dz1:2017年体制调整后上划市级税种
</t>
        </r>
      </text>
    </comment>
    <comment ref="A20" authorId="0">
      <text>
        <r>
          <rPr>
            <sz val="9"/>
            <rFont val="宋体"/>
            <family val="0"/>
          </rPr>
          <t xml:space="preserve">dz1:2017年体制调整后上划市级税种
</t>
        </r>
      </text>
    </comment>
    <comment ref="A21" authorId="0">
      <text>
        <r>
          <rPr>
            <sz val="9"/>
            <rFont val="宋体"/>
            <family val="0"/>
          </rPr>
          <t xml:space="preserve">dz1:2017年体制调整后乡镇保留税种
</t>
        </r>
      </text>
    </comment>
    <comment ref="G40" authorId="0">
      <text>
        <r>
          <rPr>
            <sz val="9"/>
            <rFont val="宋体"/>
            <family val="0"/>
          </rPr>
          <t>dz1:
对应调度资金中“体制上解”一栏</t>
        </r>
      </text>
    </comment>
    <comment ref="G41" authorId="0">
      <text>
        <r>
          <rPr>
            <sz val="9"/>
            <rFont val="宋体"/>
            <family val="0"/>
          </rPr>
          <t>dz1:
对应调度资金“工资上解”一栏，体制调整后已无工资上解。</t>
        </r>
      </text>
    </comment>
    <comment ref="A46" authorId="0">
      <text>
        <r>
          <rPr>
            <sz val="9"/>
            <rFont val="宋体"/>
            <family val="0"/>
          </rPr>
          <t xml:space="preserve">dz1:
1.对应调度资金表中“体制补助”一栏数据。2.体制调整后的固定数额补助。
</t>
        </r>
      </text>
    </comment>
    <comment ref="A47" authorId="0">
      <text>
        <r>
          <rPr>
            <sz val="9"/>
            <rFont val="宋体"/>
            <family val="0"/>
          </rPr>
          <t>dz1:
测算上年度税收和非税未满100万元应补部分，用公式表示为：100万元-当年税收（小于100万）=均衡性转移支付。</t>
        </r>
      </text>
    </comment>
    <comment ref="A48" authorId="0">
      <text>
        <r>
          <rPr>
            <sz val="9"/>
            <rFont val="宋体"/>
            <family val="0"/>
          </rPr>
          <t xml:space="preserve">dz1:原“老少边穷转移支付收入”科目，2017年已经拆分为“民族地区转移支付收入”、“革命老区转移支付收入“和“贫困地区转移支付收入”科目。仅有南丰、兰洋、雅星三个镇。
</t>
        </r>
      </text>
    </comment>
    <comment ref="A50" authorId="0">
      <text>
        <r>
          <rPr>
            <sz val="9"/>
            <rFont val="宋体"/>
            <family val="0"/>
          </rPr>
          <t>dz1:
遗属供养人员</t>
        </r>
      </text>
    </comment>
    <comment ref="A53" authorId="0">
      <text>
        <r>
          <rPr>
            <sz val="9"/>
            <rFont val="宋体"/>
            <family val="0"/>
          </rPr>
          <t>dz1:
对应填写调度资金中“农村税费改革转移支付补助”。</t>
        </r>
      </text>
    </comment>
    <comment ref="A54" authorId="0">
      <text>
        <r>
          <rPr>
            <sz val="9"/>
            <rFont val="宋体"/>
            <family val="0"/>
          </rPr>
          <t>dz1:
对应调度资金表中除了体制补助收入、民族地区转移支付收入、遗属供养人员补助、农村税费改革转移支付补助填列的数据外，剩余填写在此栏。</t>
        </r>
      </text>
    </comment>
    <comment ref="A57" authorId="0">
      <text>
        <r>
          <rPr>
            <sz val="9"/>
            <rFont val="宋体"/>
            <family val="0"/>
          </rPr>
          <t>dz1:
各级一般公共预算按照国务院的规定可以设置预算稳定调节基金，用于弥补以后年度预算资金的不足。本年度超收收入和结余资金应当补充预算稳定调节基金。</t>
        </r>
      </text>
    </comment>
  </commentList>
</comments>
</file>

<file path=xl/comments3.xml><?xml version="1.0" encoding="utf-8"?>
<comments xmlns="http://schemas.openxmlformats.org/spreadsheetml/2006/main">
  <authors>
    <author>dz1</author>
  </authors>
  <commentList>
    <comment ref="G148" authorId="0">
      <text>
        <r>
          <rPr>
            <sz val="9"/>
            <rFont val="宋体"/>
            <family val="0"/>
          </rPr>
          <t>dz1:
对应调度资金中“体制上解”一栏</t>
        </r>
      </text>
    </comment>
    <comment ref="G149" authorId="0">
      <text>
        <r>
          <rPr>
            <sz val="9"/>
            <rFont val="宋体"/>
            <family val="0"/>
          </rPr>
          <t>dz1:
对应调度资金“工资上解”一栏，体制调整后已无工资上解。</t>
        </r>
      </text>
    </comment>
    <comment ref="A154" authorId="0">
      <text>
        <r>
          <rPr>
            <sz val="9"/>
            <rFont val="宋体"/>
            <family val="0"/>
          </rPr>
          <t xml:space="preserve">dz1:
1.对应调度资金表中“体制补助”一栏数据。2.体制调整后的固定数额补助。
</t>
        </r>
      </text>
    </comment>
    <comment ref="A155" authorId="0">
      <text>
        <r>
          <rPr>
            <sz val="9"/>
            <rFont val="宋体"/>
            <family val="0"/>
          </rPr>
          <t>dz1:
测算上年度税收和非税未满100万元应补部分，用公式表示为：100万元-当年税收（小于100万）=均衡性转移支付。</t>
        </r>
      </text>
    </comment>
    <comment ref="A156" authorId="0">
      <text>
        <r>
          <rPr>
            <sz val="9"/>
            <rFont val="宋体"/>
            <family val="0"/>
          </rPr>
          <t xml:space="preserve">dz1:原“老少边穷转移支付收入”科目，2017年已经拆分为“民族地区转移支付收入”、“革命老区转移支付收入“和“贫困地区转移支付收入”科目。仅有南丰、兰洋、雅星三个镇。
</t>
        </r>
      </text>
    </comment>
    <comment ref="A158" authorId="0">
      <text>
        <r>
          <rPr>
            <sz val="9"/>
            <rFont val="宋体"/>
            <family val="0"/>
          </rPr>
          <t>dz1:
遗属供养人员</t>
        </r>
      </text>
    </comment>
    <comment ref="A161" authorId="0">
      <text>
        <r>
          <rPr>
            <sz val="9"/>
            <rFont val="宋体"/>
            <family val="0"/>
          </rPr>
          <t>dz1:
对应填写调度资金中“农村税费改革转移支付补助”。</t>
        </r>
      </text>
    </comment>
    <comment ref="A162" authorId="0">
      <text>
        <r>
          <rPr>
            <sz val="9"/>
            <rFont val="宋体"/>
            <family val="0"/>
          </rPr>
          <t>dz1:
对应调度资金表中除了体制补助收入、民族地区转移支付收入、遗属供养人员补助、农村税费改革转移支付补助填列的数据外，剩余填写在此栏。</t>
        </r>
      </text>
    </comment>
    <comment ref="A165" authorId="0">
      <text>
        <r>
          <rPr>
            <sz val="9"/>
            <rFont val="宋体"/>
            <family val="0"/>
          </rPr>
          <t>dz1:
各级一般公共预算按照国务院的规定可以设置预算稳定调节基金，用于弥补以后年度预算资金的不足。本年度超收收入和结余资金应当补充预算稳定调节基金。</t>
        </r>
      </text>
    </comment>
  </commentList>
</comments>
</file>

<file path=xl/sharedStrings.xml><?xml version="1.0" encoding="utf-8"?>
<sst xmlns="http://schemas.openxmlformats.org/spreadsheetml/2006/main" count="342" uniqueCount="265">
  <si>
    <r>
      <t>本表共计</t>
    </r>
    <r>
      <rPr>
        <sz val="14"/>
        <rFont val="Book Antiqua"/>
        <family val="2"/>
      </rPr>
      <t xml:space="preserve">       </t>
    </r>
    <r>
      <rPr>
        <sz val="14"/>
        <rFont val="宋体"/>
        <family val="0"/>
      </rPr>
      <t>页</t>
    </r>
  </si>
  <si>
    <t>2021年儋州市光村镇级预算表（草案）</t>
  </si>
  <si>
    <r>
      <t>编成日期</t>
    </r>
    <r>
      <rPr>
        <sz val="22"/>
        <rFont val="Times New Roman"/>
        <family val="1"/>
      </rPr>
      <t>(</t>
    </r>
    <r>
      <rPr>
        <sz val="22"/>
        <rFont val="楷体_GB2312"/>
        <family val="0"/>
      </rPr>
      <t>单位印章</t>
    </r>
    <r>
      <rPr>
        <sz val="22"/>
        <rFont val="Times New Roman"/>
        <family val="1"/>
      </rPr>
      <t>)</t>
    </r>
    <r>
      <rPr>
        <sz val="22"/>
        <rFont val="楷体_GB2312"/>
        <family val="0"/>
      </rPr>
      <t>：</t>
    </r>
    <r>
      <rPr>
        <sz val="22"/>
        <rFont val="Times New Roman"/>
        <family val="1"/>
      </rPr>
      <t xml:space="preserve">       2021 </t>
    </r>
    <r>
      <rPr>
        <sz val="22"/>
        <rFont val="楷体_GB2312"/>
        <family val="0"/>
      </rPr>
      <t>年</t>
    </r>
    <r>
      <rPr>
        <sz val="22"/>
        <rFont val="Times New Roman"/>
        <family val="1"/>
      </rPr>
      <t xml:space="preserve">  4 </t>
    </r>
    <r>
      <rPr>
        <sz val="22"/>
        <rFont val="楷体_GB2312"/>
        <family val="0"/>
      </rPr>
      <t>月</t>
    </r>
    <r>
      <rPr>
        <sz val="22"/>
        <rFont val="Times New Roman"/>
        <family val="1"/>
      </rPr>
      <t xml:space="preserve">  29  </t>
    </r>
    <r>
      <rPr>
        <sz val="22"/>
        <rFont val="楷体_GB2312"/>
        <family val="0"/>
      </rPr>
      <t>日</t>
    </r>
  </si>
  <si>
    <t>镇政府负责人签章：</t>
  </si>
  <si>
    <t>财政所所长签章：</t>
  </si>
  <si>
    <t>制表人签章：</t>
  </si>
  <si>
    <t>表一</t>
  </si>
  <si>
    <r>
      <t>2021</t>
    </r>
    <r>
      <rPr>
        <b/>
        <sz val="20"/>
        <rFont val="黑体"/>
        <family val="3"/>
      </rPr>
      <t>年儋州市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光村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镇财政一般公共预算收支总表</t>
    </r>
  </si>
  <si>
    <t>制表日期：2020.4.29</t>
  </si>
  <si>
    <t>单位：元</t>
  </si>
  <si>
    <t>收                             入</t>
  </si>
  <si>
    <t>支                              出</t>
  </si>
  <si>
    <t>项              目</t>
  </si>
  <si>
    <t>2020年完成数</t>
  </si>
  <si>
    <t>2021年预算数</t>
  </si>
  <si>
    <t>比上年同期增长额</t>
  </si>
  <si>
    <t>比上年同期增长%</t>
  </si>
  <si>
    <t>备注</t>
  </si>
  <si>
    <t>项        目</t>
  </si>
  <si>
    <r>
      <t>2020</t>
    </r>
    <r>
      <rPr>
        <sz val="10"/>
        <rFont val="宋体"/>
        <family val="0"/>
      </rPr>
      <t>年完成数</t>
    </r>
  </si>
  <si>
    <r>
      <t>2021</t>
    </r>
    <r>
      <rPr>
        <sz val="10"/>
        <rFont val="宋体"/>
        <family val="0"/>
      </rPr>
      <t>年预算数</t>
    </r>
  </si>
  <si>
    <r>
      <t>比上年同期增长</t>
    </r>
    <r>
      <rPr>
        <sz val="10"/>
        <rFont val="Times New Roman"/>
        <family val="1"/>
      </rPr>
      <t>%</t>
    </r>
  </si>
  <si>
    <t>合计</t>
  </si>
  <si>
    <t>镇本级</t>
  </si>
  <si>
    <t>市追加</t>
  </si>
  <si>
    <t>一、地方一般公共预算收入</t>
  </si>
  <si>
    <t>一、地方一般公共预算支出</t>
  </si>
  <si>
    <t>（一）税收收入</t>
  </si>
  <si>
    <t>（一）一般公共服务支出</t>
  </si>
  <si>
    <t>1.增值税</t>
  </si>
  <si>
    <t>（二）外交支出</t>
  </si>
  <si>
    <t>2.消费税</t>
  </si>
  <si>
    <t>（三）国防支出</t>
  </si>
  <si>
    <t>3.营业税</t>
  </si>
  <si>
    <t>（四）公共安全支出</t>
  </si>
  <si>
    <t>4.企业所得税</t>
  </si>
  <si>
    <t>（五）教育支出</t>
  </si>
  <si>
    <t>5.企业所得税退税</t>
  </si>
  <si>
    <t>（六）科学技术支出</t>
  </si>
  <si>
    <t>6.个人所得税</t>
  </si>
  <si>
    <t>（七）文化旅游体育与传媒支出</t>
  </si>
  <si>
    <t>7.资源税</t>
  </si>
  <si>
    <t>（八）社会保障和就业支出</t>
  </si>
  <si>
    <t>8.城市维护建设税</t>
  </si>
  <si>
    <t>（九）卫生健康支出</t>
  </si>
  <si>
    <t>9.房产税</t>
  </si>
  <si>
    <t>（十）节能环保支出</t>
  </si>
  <si>
    <t>10.印花税</t>
  </si>
  <si>
    <t>（十一）城乡社区支出</t>
  </si>
  <si>
    <t>11.城镇土地使用税</t>
  </si>
  <si>
    <t>（十二）农林水支出</t>
  </si>
  <si>
    <t>12.土地增值税</t>
  </si>
  <si>
    <t>（十三）交通运输支出</t>
  </si>
  <si>
    <t>13.车船税</t>
  </si>
  <si>
    <t>（十四）资源勘探信息等支出</t>
  </si>
  <si>
    <t>14.船舶吨税</t>
  </si>
  <si>
    <t>（十五）商业服务业等支出</t>
  </si>
  <si>
    <t>15.车辆购置税</t>
  </si>
  <si>
    <t>（十六）金融支出</t>
  </si>
  <si>
    <t>16.关税</t>
  </si>
  <si>
    <t>（十七）自然资源海洋气象等支出</t>
  </si>
  <si>
    <t>17.耕地占用税</t>
  </si>
  <si>
    <t>（十八）住房保障支出</t>
  </si>
  <si>
    <t>18.契税</t>
  </si>
  <si>
    <t>（十九）粮油物资储备支出</t>
  </si>
  <si>
    <t>19.烟叶税</t>
  </si>
  <si>
    <t>（二十）灾害防治及应急管理支出</t>
  </si>
  <si>
    <t>20.其他税收收入</t>
  </si>
  <si>
    <t>（二十一）预备费</t>
  </si>
  <si>
    <t>（二）非税收入</t>
  </si>
  <si>
    <t>（二十二）其他支出</t>
  </si>
  <si>
    <t>21.专项收入</t>
  </si>
  <si>
    <t xml:space="preserve">       其中：年初预留</t>
  </si>
  <si>
    <t>22.行政事业性收费收入</t>
  </si>
  <si>
    <t>23.罚没收入</t>
  </si>
  <si>
    <t>24.国有资本经营收入</t>
  </si>
  <si>
    <t>25.国有资源(资产)有偿使用收入</t>
  </si>
  <si>
    <t>26.捐赠收入</t>
  </si>
  <si>
    <t>27.政府住房基金收入</t>
  </si>
  <si>
    <t>28.其他收入</t>
  </si>
  <si>
    <t>二、转移性收入</t>
  </si>
  <si>
    <t>二、转移性支出</t>
  </si>
  <si>
    <t>（一）返还性收入</t>
  </si>
  <si>
    <t>(一)上解支出</t>
  </si>
  <si>
    <t>1.所得税基数返还收入</t>
  </si>
  <si>
    <t>1.体制上解支出</t>
  </si>
  <si>
    <t>2.成品油税费改革税收返还收入</t>
  </si>
  <si>
    <r>
      <t>2.</t>
    </r>
    <r>
      <rPr>
        <sz val="11"/>
        <rFont val="宋体"/>
        <family val="0"/>
      </rPr>
      <t>专项上解支出</t>
    </r>
  </si>
  <si>
    <t>3.增值税税收返还收入</t>
  </si>
  <si>
    <r>
      <t>3</t>
    </r>
    <r>
      <rPr>
        <sz val="11"/>
        <rFont val="宋体"/>
        <family val="0"/>
      </rPr>
      <t>.其他上解支出</t>
    </r>
  </si>
  <si>
    <t>4.消费税税收返还收入</t>
  </si>
  <si>
    <t>5.其他税收返还收入</t>
  </si>
  <si>
    <t>（二）一般性性转移支付收入</t>
  </si>
  <si>
    <r>
      <t>1</t>
    </r>
    <r>
      <rPr>
        <sz val="11"/>
        <rFont val="宋体"/>
        <family val="0"/>
      </rPr>
      <t>.体制补助收入</t>
    </r>
  </si>
  <si>
    <t>（二）补助下级支出</t>
  </si>
  <si>
    <r>
      <t>2</t>
    </r>
    <r>
      <rPr>
        <sz val="11"/>
        <rFont val="宋体"/>
        <family val="0"/>
      </rPr>
      <t>.均衡性转移支付补助收入</t>
    </r>
  </si>
  <si>
    <r>
      <t>3.</t>
    </r>
    <r>
      <rPr>
        <sz val="11"/>
        <rFont val="宋体"/>
        <family val="0"/>
      </rPr>
      <t>民族地区转移支付收入</t>
    </r>
  </si>
  <si>
    <r>
      <t>4.</t>
    </r>
    <r>
      <rPr>
        <sz val="11"/>
        <rFont val="宋体"/>
        <family val="0"/>
      </rPr>
      <t>县级</t>
    </r>
    <r>
      <rPr>
        <sz val="11"/>
        <rFont val="宋体"/>
        <family val="0"/>
      </rPr>
      <t>基本财力保障机制奖补资金收入</t>
    </r>
  </si>
  <si>
    <r>
      <t>5.</t>
    </r>
    <r>
      <rPr>
        <sz val="11"/>
        <rFont val="宋体"/>
        <family val="0"/>
      </rPr>
      <t>结算补助收入</t>
    </r>
  </si>
  <si>
    <r>
      <t>6.</t>
    </r>
    <r>
      <rPr>
        <sz val="11"/>
        <rFont val="宋体"/>
        <family val="0"/>
      </rPr>
      <t>农村综合改革转移支付收入</t>
    </r>
  </si>
  <si>
    <t xml:space="preserve"> (三)调出资金</t>
  </si>
  <si>
    <r>
      <t>7.</t>
    </r>
    <r>
      <rPr>
        <sz val="11"/>
        <rFont val="宋体"/>
        <family val="0"/>
      </rPr>
      <t>重点生态功能区转移支付收入</t>
    </r>
  </si>
  <si>
    <r>
      <t>8.</t>
    </r>
    <r>
      <rPr>
        <sz val="11"/>
        <rFont val="宋体"/>
        <family val="0"/>
      </rPr>
      <t>固定数额补助收入</t>
    </r>
  </si>
  <si>
    <t xml:space="preserve"> (四)安排预算稳定调节基金</t>
  </si>
  <si>
    <r>
      <t>9.</t>
    </r>
    <r>
      <rPr>
        <sz val="11"/>
        <rFont val="宋体"/>
        <family val="0"/>
      </rPr>
      <t>其他一般性转移支付补助收入</t>
    </r>
  </si>
  <si>
    <t>（三）专项补助收入</t>
  </si>
  <si>
    <t>（四）上年结余收入</t>
  </si>
  <si>
    <t>（五） 调入预算稳定调节基金</t>
  </si>
  <si>
    <t xml:space="preserve"> (五)年终结余结转</t>
  </si>
  <si>
    <t>（六）调入资金</t>
  </si>
  <si>
    <t xml:space="preserve"> 净结余</t>
  </si>
  <si>
    <t>（七）接受其他地区援助收入</t>
  </si>
  <si>
    <t xml:space="preserve"> 结转</t>
  </si>
  <si>
    <t>收  入  总  计</t>
  </si>
  <si>
    <t>支  出  总  计</t>
  </si>
  <si>
    <r>
      <t>2021</t>
    </r>
    <r>
      <rPr>
        <b/>
        <sz val="20"/>
        <rFont val="黑体"/>
        <family val="3"/>
      </rPr>
      <t>年儋州市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光村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镇财政一般公共预算收支表</t>
    </r>
  </si>
  <si>
    <t>编制单位：光村财政所</t>
  </si>
  <si>
    <r>
      <rPr>
        <b/>
        <sz val="10"/>
        <rFont val="宋体"/>
        <family val="0"/>
      </rPr>
      <t>收</t>
    </r>
    <r>
      <rPr>
        <b/>
        <sz val="10"/>
        <rFont val="Times New Roman"/>
        <family val="1"/>
      </rPr>
      <t xml:space="preserve">                          </t>
    </r>
    <r>
      <rPr>
        <b/>
        <sz val="10"/>
        <rFont val="宋体"/>
        <family val="0"/>
      </rPr>
      <t>入</t>
    </r>
  </si>
  <si>
    <r>
      <rPr>
        <b/>
        <sz val="10"/>
        <rFont val="宋体"/>
        <family val="0"/>
      </rPr>
      <t>支</t>
    </r>
    <r>
      <rPr>
        <b/>
        <sz val="10"/>
        <rFont val="Times New Roman"/>
        <family val="1"/>
      </rPr>
      <t xml:space="preserve">                          </t>
    </r>
    <r>
      <rPr>
        <b/>
        <sz val="10"/>
        <rFont val="宋体"/>
        <family val="0"/>
      </rPr>
      <t>出</t>
    </r>
  </si>
  <si>
    <r>
      <rPr>
        <b/>
        <sz val="10"/>
        <rFont val="宋体"/>
        <family val="0"/>
      </rPr>
      <t>项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目</t>
    </r>
  </si>
  <si>
    <r>
      <rPr>
        <sz val="10"/>
        <rFont val="宋体"/>
        <family val="0"/>
      </rPr>
      <t>比上年同期增长</t>
    </r>
    <r>
      <rPr>
        <sz val="10"/>
        <rFont val="Times New Roman"/>
        <family val="1"/>
      </rPr>
      <t>%</t>
    </r>
  </si>
  <si>
    <t>一、一般公共服务</t>
  </si>
  <si>
    <t xml:space="preserve">     人大事务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</si>
  <si>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政协事务</t>
    </r>
  </si>
  <si>
    <r>
      <t xml:space="preserve">      </t>
    </r>
    <r>
      <rPr>
        <sz val="11"/>
        <rFont val="宋体"/>
        <family val="0"/>
      </rPr>
      <t>政府办公厅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</si>
  <si>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发展与改革事务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</si>
  <si>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统计信息事务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</si>
  <si>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财政事务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</si>
  <si>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税收事务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</si>
  <si>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审计事务</t>
    </r>
  </si>
  <si>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海关事务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</si>
  <si>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人力资源事务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</si>
  <si>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纪检监察事务</t>
    </r>
  </si>
  <si>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商贸事务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</si>
  <si>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知识产权事务</t>
    </r>
  </si>
  <si>
    <r>
      <t xml:space="preserve">            </t>
    </r>
    <r>
      <rPr>
        <sz val="11"/>
        <rFont val="宋体"/>
        <family val="0"/>
      </rPr>
      <t>网信事务</t>
    </r>
  </si>
  <si>
    <r>
      <t xml:space="preserve">            </t>
    </r>
    <r>
      <rPr>
        <sz val="11"/>
        <rFont val="宋体"/>
        <family val="0"/>
      </rPr>
      <t>市场监督管理事务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</si>
  <si>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民族事务</t>
    </r>
  </si>
  <si>
    <r>
      <t xml:space="preserve">            </t>
    </r>
    <r>
      <rPr>
        <sz val="11"/>
        <rFont val="宋体"/>
        <family val="0"/>
      </rPr>
      <t>档案事务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</si>
  <si>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民主党派事务及工商联事务</t>
    </r>
  </si>
  <si>
    <t xml:space="preserve">     港澳台事务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</si>
  <si>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群众团体事务</t>
    </r>
  </si>
  <si>
    <t>党委办公厅（室）及相关机构事务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</si>
  <si>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组织事务</t>
    </r>
  </si>
  <si>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宣传事务</t>
    </r>
  </si>
  <si>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统战事务</t>
    </r>
  </si>
  <si>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其他共产党事务支出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</si>
  <si>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其他一般公共服务支出</t>
    </r>
  </si>
  <si>
    <t>二、外交</t>
  </si>
  <si>
    <t>三、国防</t>
  </si>
  <si>
    <t>四、公共安全</t>
  </si>
  <si>
    <r>
      <t xml:space="preserve">           </t>
    </r>
    <r>
      <rPr>
        <sz val="11"/>
        <rFont val="宋体"/>
        <family val="0"/>
      </rPr>
      <t>武装警察部队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</si>
  <si>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公安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</si>
  <si>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国家安全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</si>
  <si>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检察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</si>
  <si>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法院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</si>
  <si>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司法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</si>
  <si>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监狱</t>
    </r>
  </si>
  <si>
    <t xml:space="preserve">     强制隔离戒毒</t>
  </si>
  <si>
    <t xml:space="preserve">     国家保密</t>
  </si>
  <si>
    <t xml:space="preserve">     缉私警察</t>
  </si>
  <si>
    <t xml:space="preserve">     其他公共安全支出</t>
  </si>
  <si>
    <t>五、教育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</si>
  <si>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教育管理事务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</si>
  <si>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普通教育</t>
    </r>
  </si>
  <si>
    <t xml:space="preserve">     职业教育</t>
  </si>
  <si>
    <t xml:space="preserve">     成人教育</t>
  </si>
  <si>
    <t xml:space="preserve">     广播电视教育</t>
  </si>
  <si>
    <t xml:space="preserve">     留学教育</t>
  </si>
  <si>
    <t xml:space="preserve">     特殊教育</t>
  </si>
  <si>
    <t xml:space="preserve">     进修及培训</t>
  </si>
  <si>
    <t xml:space="preserve">     教育费附加安排的支出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</si>
  <si>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其他教育支出</t>
    </r>
  </si>
  <si>
    <t>六、科学技术</t>
  </si>
  <si>
    <t xml:space="preserve">     科学技术管理事务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</si>
  <si>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技术研究与开发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</si>
  <si>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科技条件与服务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</si>
  <si>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社会科学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</si>
  <si>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科学技术普及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</si>
  <si>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其他科学技术支出</t>
    </r>
  </si>
  <si>
    <t>七、文化旅游体育与传媒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</si>
  <si>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文化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</si>
  <si>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文物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</si>
  <si>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体育</t>
    </r>
  </si>
  <si>
    <r>
      <t xml:space="preserve">           </t>
    </r>
    <r>
      <rPr>
        <sz val="11"/>
        <rFont val="宋体"/>
        <family val="0"/>
      </rPr>
      <t>新闻出版电影</t>
    </r>
  </si>
  <si>
    <r>
      <t xml:space="preserve">          </t>
    </r>
    <r>
      <rPr>
        <sz val="11"/>
        <rFont val="宋体"/>
        <family val="0"/>
      </rPr>
      <t>广播电视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</si>
  <si>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其他文化体育与传媒支出</t>
    </r>
  </si>
  <si>
    <t>八、社会保障和就业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</si>
  <si>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人力资源和社会保障管理事务</t>
    </r>
  </si>
  <si>
    <t xml:space="preserve">     民政管理事务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</si>
  <si>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行政事业单位离退休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</si>
  <si>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就业补助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</si>
  <si>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抚恤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</si>
  <si>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退役安置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</si>
  <si>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社会福利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</si>
  <si>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残疾人事业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</si>
  <si>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自然灾害生活救助</t>
    </r>
  </si>
  <si>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临时救助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</si>
  <si>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其他社会保障和就业支出</t>
    </r>
  </si>
  <si>
    <t>九、卫生健康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</si>
  <si>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医疗卫生管理事务与计划生育管理事务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</si>
  <si>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公立医院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</si>
  <si>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基层医疗卫生机构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</si>
  <si>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公共卫生</t>
    </r>
  </si>
  <si>
    <t xml:space="preserve">     计划生育事务</t>
  </si>
  <si>
    <t xml:space="preserve">     食品和药品监督管理事务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</si>
  <si>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其他医疗卫生支出与计划生育支出</t>
    </r>
  </si>
  <si>
    <t>十、节能环保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</si>
  <si>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环境保护管理事务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</si>
  <si>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环境监测与监察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</si>
  <si>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污染防治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</si>
  <si>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自然生态保护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</si>
  <si>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天然林保护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</si>
  <si>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退耕还林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</si>
  <si>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其他环境保护支出</t>
    </r>
  </si>
  <si>
    <t>十一、城乡社区事务</t>
  </si>
  <si>
    <t xml:space="preserve">         城管执法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</si>
  <si>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城乡社区管理事务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</si>
  <si>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城乡社区公共设施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</si>
  <si>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城乡社区环境卫生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</si>
  <si>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建设市场管理与监督</t>
    </r>
  </si>
  <si>
    <t xml:space="preserve">       其他城乡社区事务支出</t>
  </si>
  <si>
    <t>十二、农林水事务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</si>
  <si>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农业</t>
    </r>
  </si>
  <si>
    <r>
      <t xml:space="preserve">               </t>
    </r>
    <r>
      <rPr>
        <sz val="11"/>
        <rFont val="宋体"/>
        <family val="0"/>
      </rPr>
      <t>林业和草原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</si>
  <si>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水利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</si>
  <si>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扶贫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</si>
  <si>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农业综合开发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</si>
  <si>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农村综合改革</t>
    </r>
  </si>
  <si>
    <r>
      <t xml:space="preserve">               </t>
    </r>
    <r>
      <rPr>
        <sz val="11"/>
        <rFont val="宋体"/>
        <family val="0"/>
      </rPr>
      <t>普惠金融发展支出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</si>
  <si>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其他农林水支出</t>
    </r>
  </si>
  <si>
    <t>十三、交通运输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</si>
  <si>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公路水路运输</t>
    </r>
  </si>
  <si>
    <t xml:space="preserve">       邮站业支出</t>
  </si>
  <si>
    <t xml:space="preserve">        车辆购置税</t>
  </si>
  <si>
    <t xml:space="preserve">       其他交通运输支出</t>
  </si>
  <si>
    <t>十四、资源勘探信息等支出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</si>
  <si>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资源勘探开发</t>
    </r>
  </si>
  <si>
    <t xml:space="preserve">       制造业</t>
  </si>
  <si>
    <t xml:space="preserve">       建筑业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</si>
  <si>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工业和信息产业监管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</si>
  <si>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安全生产监管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</si>
  <si>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国有资产监管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</si>
  <si>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其他资源勘探信息等支出</t>
    </r>
  </si>
  <si>
    <t>十五、商业服务业等支出</t>
  </si>
  <si>
    <r>
      <rPr>
        <sz val="11"/>
        <rFont val="Times New Roman"/>
        <family val="1"/>
      </rPr>
      <t xml:space="preserve">             </t>
    </r>
    <r>
      <rPr>
        <sz val="11"/>
        <rFont val="宋体"/>
        <family val="0"/>
      </rPr>
      <t>商业流通事务</t>
    </r>
  </si>
  <si>
    <t xml:space="preserve">      旅游业管理与服务支出</t>
  </si>
  <si>
    <t xml:space="preserve">      其他商品服务业等支出</t>
  </si>
  <si>
    <t>十六、金融支出</t>
  </si>
  <si>
    <t>十七、援助其他地区支出</t>
  </si>
  <si>
    <t>十八、国土海洋气象等支出</t>
  </si>
  <si>
    <t>十九、住房保障支出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</si>
  <si>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保障性安居工程支出</t>
    </r>
  </si>
  <si>
    <t xml:space="preserve">        农村危房改造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</si>
  <si>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城乡社区住宅</t>
    </r>
  </si>
  <si>
    <t>二十、预备费</t>
  </si>
  <si>
    <t>二十一、其他支出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</si>
  <si>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年初预留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</si>
  <si>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其他支出</t>
    </r>
  </si>
  <si>
    <t>（二）一般性转移支付收入</t>
  </si>
  <si>
    <t>(三)调出资金</t>
  </si>
  <si>
    <t>(四)安排预算稳定调节基金</t>
  </si>
  <si>
    <t>(五)年终结余结转</t>
  </si>
  <si>
    <t>净结余</t>
  </si>
  <si>
    <t>结转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</si>
</sst>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  <numFmt numFmtId="178" formatCode="_ * #,##0.0_ ;_ * \-#,##0.0_ ;_ * &quot;-&quot;??_ ;_ @_ "/>
    <numFmt numFmtId="179" formatCode="#,##0.0_ "/>
    <numFmt numFmtId="180" formatCode="#,##0_);[Red]\(#,##0\)"/>
    <numFmt numFmtId="181" formatCode="#,##0.0"/>
    <numFmt numFmtId="182" formatCode="0.0%"/>
  </numFmts>
  <fonts count="47"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12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新宋体"/>
      <family val="3"/>
    </font>
    <font>
      <sz val="18"/>
      <name val="宋体"/>
      <family val="0"/>
    </font>
    <font>
      <sz val="12"/>
      <name val="楷体_GB2312"/>
      <family val="0"/>
    </font>
    <font>
      <sz val="22"/>
      <name val="楷体_GB2312"/>
      <family val="0"/>
    </font>
    <font>
      <sz val="14"/>
      <name val="宋体"/>
      <family val="0"/>
    </font>
    <font>
      <sz val="18"/>
      <name val="黑体"/>
      <family val="3"/>
    </font>
    <font>
      <b/>
      <sz val="48"/>
      <name val="楷体_GB2312"/>
      <family val="0"/>
    </font>
    <font>
      <b/>
      <sz val="36"/>
      <name val="宋体"/>
      <family val="0"/>
    </font>
    <font>
      <b/>
      <sz val="36"/>
      <name val="楷体_GB2312"/>
      <family val="0"/>
    </font>
    <font>
      <sz val="10"/>
      <name val="MS Sans Serif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7"/>
      <name val="Small Fonts"/>
      <family val="2"/>
    </font>
    <font>
      <b/>
      <sz val="20"/>
      <name val="黑体"/>
      <family val="3"/>
    </font>
    <font>
      <b/>
      <sz val="20"/>
      <name val="宋体"/>
      <family val="0"/>
    </font>
    <font>
      <sz val="14"/>
      <name val="Book Antiqua"/>
      <family val="2"/>
    </font>
    <font>
      <sz val="22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2" fillId="0" borderId="3" applyNumberFormat="0" applyFill="0" applyAlignment="0" applyProtection="0"/>
    <xf numFmtId="0" fontId="22" fillId="7" borderId="0" applyNumberFormat="0" applyBorder="0" applyAlignment="0" applyProtection="0"/>
    <xf numFmtId="0" fontId="28" fillId="0" borderId="4" applyNumberFormat="0" applyFill="0" applyAlignment="0" applyProtection="0"/>
    <xf numFmtId="0" fontId="22" fillId="3" borderId="0" applyNumberFormat="0" applyBorder="0" applyAlignment="0" applyProtection="0"/>
    <xf numFmtId="0" fontId="37" fillId="2" borderId="5" applyNumberFormat="0" applyAlignment="0" applyProtection="0"/>
    <xf numFmtId="41" fontId="0" fillId="0" borderId="0" applyFont="0" applyFill="0" applyBorder="0" applyAlignment="0" applyProtection="0"/>
    <xf numFmtId="0" fontId="38" fillId="2" borderId="1" applyNumberFormat="0" applyAlignment="0" applyProtection="0"/>
    <xf numFmtId="0" fontId="33" fillId="8" borderId="6" applyNumberFormat="0" applyAlignment="0" applyProtection="0"/>
    <xf numFmtId="0" fontId="10" fillId="9" borderId="0" applyNumberFormat="0" applyBorder="0" applyAlignment="0" applyProtection="0"/>
    <xf numFmtId="0" fontId="22" fillId="10" borderId="0" applyNumberFormat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27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37" fontId="40" fillId="0" borderId="0">
      <alignment/>
      <protection/>
    </xf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0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29" applyFont="1" applyAlignment="1">
      <alignment/>
      <protection/>
    </xf>
    <xf numFmtId="176" fontId="2" fillId="0" borderId="0" xfId="23" applyNumberFormat="1" applyFont="1" applyAlignment="1">
      <alignment/>
    </xf>
    <xf numFmtId="0" fontId="2" fillId="0" borderId="0" xfId="29" applyFont="1" applyAlignment="1">
      <alignment/>
      <protection/>
    </xf>
    <xf numFmtId="176" fontId="1" fillId="0" borderId="0" xfId="23" applyNumberFormat="1" applyFont="1" applyAlignment="1">
      <alignment/>
    </xf>
    <xf numFmtId="0" fontId="3" fillId="0" borderId="0" xfId="29" applyFont="1" applyAlignment="1">
      <alignment horizontal="center"/>
      <protection/>
    </xf>
    <xf numFmtId="0" fontId="0" fillId="0" borderId="0" xfId="0" applyFont="1" applyBorder="1" applyAlignment="1">
      <alignment/>
    </xf>
    <xf numFmtId="0" fontId="4" fillId="0" borderId="9" xfId="29" applyFont="1" applyBorder="1" applyAlignment="1">
      <alignment horizontal="center"/>
      <protection/>
    </xf>
    <xf numFmtId="0" fontId="5" fillId="0" borderId="9" xfId="29" applyFont="1" applyBorder="1" applyAlignment="1">
      <alignment horizontal="center"/>
      <protection/>
    </xf>
    <xf numFmtId="176" fontId="4" fillId="0" borderId="9" xfId="23" applyNumberFormat="1" applyFont="1" applyBorder="1" applyAlignment="1">
      <alignment horizontal="center" vertical="center" wrapText="1"/>
    </xf>
    <xf numFmtId="176" fontId="6" fillId="0" borderId="9" xfId="23" applyNumberFormat="1" applyFont="1" applyBorder="1" applyAlignment="1">
      <alignment horizontal="center" vertical="center" wrapText="1"/>
    </xf>
    <xf numFmtId="176" fontId="2" fillId="0" borderId="9" xfId="23" applyNumberFormat="1" applyFont="1" applyBorder="1" applyAlignment="1">
      <alignment horizontal="center" vertical="center"/>
    </xf>
    <xf numFmtId="176" fontId="5" fillId="0" borderId="9" xfId="23" applyNumberFormat="1" applyFont="1" applyBorder="1" applyAlignment="1">
      <alignment horizontal="center" vertical="center" wrapText="1"/>
    </xf>
    <xf numFmtId="177" fontId="7" fillId="0" borderId="9" xfId="77" applyNumberFormat="1" applyFont="1" applyFill="1" applyBorder="1" applyAlignment="1">
      <alignment horizontal="center" vertical="center"/>
      <protection/>
    </xf>
    <xf numFmtId="176" fontId="2" fillId="0" borderId="9" xfId="23" applyNumberFormat="1" applyFont="1" applyBorder="1" applyAlignment="1">
      <alignment/>
    </xf>
    <xf numFmtId="178" fontId="2" fillId="0" borderId="9" xfId="23" applyNumberFormat="1" applyFont="1" applyBorder="1" applyAlignment="1">
      <alignment/>
    </xf>
    <xf numFmtId="177" fontId="8" fillId="0" borderId="9" xfId="65" applyNumberFormat="1" applyFont="1" applyBorder="1" applyAlignment="1">
      <alignment horizontal="left" vertical="center" wrapText="1"/>
      <protection/>
    </xf>
    <xf numFmtId="177" fontId="8" fillId="0" borderId="9" xfId="63" applyNumberFormat="1" applyFont="1" applyFill="1" applyBorder="1" applyAlignment="1">
      <alignment vertical="center" wrapText="1"/>
      <protection/>
    </xf>
    <xf numFmtId="177" fontId="8" fillId="0" borderId="9" xfId="77" applyNumberFormat="1" applyFont="1" applyBorder="1" applyAlignment="1">
      <alignment horizontal="left" vertical="center"/>
      <protection/>
    </xf>
    <xf numFmtId="177" fontId="8" fillId="0" borderId="9" xfId="77" applyNumberFormat="1" applyFont="1" applyBorder="1" applyAlignment="1">
      <alignment horizontal="left" vertical="center" indent="1"/>
      <protection/>
    </xf>
    <xf numFmtId="176" fontId="2" fillId="0" borderId="9" xfId="23" applyNumberFormat="1" applyFont="1" applyBorder="1" applyAlignment="1">
      <alignment vertical="center"/>
    </xf>
    <xf numFmtId="176" fontId="8" fillId="0" borderId="9" xfId="23" applyNumberFormat="1" applyFont="1" applyBorder="1" applyAlignment="1">
      <alignment/>
    </xf>
    <xf numFmtId="176" fontId="9" fillId="0" borderId="9" xfId="23" applyNumberFormat="1" applyFont="1" applyBorder="1" applyAlignment="1">
      <alignment/>
    </xf>
    <xf numFmtId="176" fontId="9" fillId="0" borderId="9" xfId="23" applyNumberFormat="1" applyFont="1" applyBorder="1" applyAlignment="1">
      <alignment/>
    </xf>
    <xf numFmtId="177" fontId="8" fillId="0" borderId="9" xfId="16" applyNumberFormat="1" applyFont="1" applyFill="1" applyBorder="1" applyAlignment="1">
      <alignment vertical="center" wrapText="1"/>
      <protection/>
    </xf>
    <xf numFmtId="176" fontId="8" fillId="0" borderId="9" xfId="23" applyNumberFormat="1" applyFont="1" applyBorder="1" applyAlignment="1">
      <alignment/>
    </xf>
    <xf numFmtId="176" fontId="8" fillId="0" borderId="9" xfId="23" applyNumberFormat="1" applyFont="1" applyBorder="1" applyAlignment="1">
      <alignment horizontal="left"/>
    </xf>
    <xf numFmtId="0" fontId="6" fillId="0" borderId="0" xfId="29" applyFont="1" applyAlignment="1">
      <alignment/>
      <protection/>
    </xf>
    <xf numFmtId="176" fontId="2" fillId="0" borderId="9" xfId="23" applyNumberFormat="1" applyFont="1" applyBorder="1" applyAlignment="1">
      <alignment horizontal="center" vertical="center" wrapText="1"/>
    </xf>
    <xf numFmtId="178" fontId="6" fillId="0" borderId="9" xfId="23" applyNumberFormat="1" applyFont="1" applyBorder="1" applyAlignment="1">
      <alignment horizontal="center" vertical="center" wrapText="1"/>
    </xf>
    <xf numFmtId="178" fontId="2" fillId="0" borderId="9" xfId="23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176" fontId="0" fillId="0" borderId="9" xfId="23" applyNumberFormat="1" applyFont="1" applyBorder="1" applyAlignment="1">
      <alignment horizontal="center"/>
    </xf>
    <xf numFmtId="176" fontId="2" fillId="0" borderId="9" xfId="23" applyNumberFormat="1" applyFont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1" fontId="7" fillId="0" borderId="9" xfId="16" applyNumberFormat="1" applyFont="1" applyFill="1" applyBorder="1" applyAlignment="1" applyProtection="1">
      <alignment horizontal="center" vertical="center"/>
      <protection locked="0"/>
    </xf>
    <xf numFmtId="177" fontId="4" fillId="0" borderId="9" xfId="23" applyNumberFormat="1" applyFont="1" applyBorder="1" applyAlignment="1">
      <alignment vertical="center"/>
    </xf>
    <xf numFmtId="177" fontId="4" fillId="0" borderId="9" xfId="16" applyNumberFormat="1" applyFont="1" applyBorder="1" applyAlignment="1">
      <alignment vertical="center"/>
      <protection/>
    </xf>
    <xf numFmtId="1" fontId="8" fillId="0" borderId="9" xfId="16" applyNumberFormat="1" applyFont="1" applyBorder="1" applyAlignment="1" applyProtection="1">
      <alignment horizontal="left" vertical="center"/>
      <protection locked="0"/>
    </xf>
    <xf numFmtId="177" fontId="7" fillId="0" borderId="9" xfId="16" applyNumberFormat="1" applyFont="1" applyFill="1" applyBorder="1" applyAlignment="1">
      <alignment vertical="center" wrapText="1"/>
      <protection/>
    </xf>
    <xf numFmtId="177" fontId="11" fillId="0" borderId="9" xfId="16" applyNumberFormat="1" applyFont="1" applyFill="1" applyBorder="1" applyAlignment="1">
      <alignment vertical="center" wrapText="1"/>
      <protection/>
    </xf>
    <xf numFmtId="0" fontId="8" fillId="0" borderId="9" xfId="63" applyNumberFormat="1" applyFont="1" applyFill="1" applyBorder="1" applyAlignment="1" applyProtection="1">
      <alignment horizontal="left" vertical="center" indent="1"/>
      <protection locked="0"/>
    </xf>
    <xf numFmtId="177" fontId="12" fillId="0" borderId="9" xfId="16" applyNumberFormat="1" applyFont="1" applyBorder="1" applyAlignment="1">
      <alignment vertical="center" wrapText="1"/>
      <protection/>
    </xf>
    <xf numFmtId="0" fontId="9" fillId="0" borderId="9" xfId="16" applyNumberFormat="1" applyFont="1" applyBorder="1" applyAlignment="1" applyProtection="1">
      <alignment horizontal="left" vertical="center" indent="1"/>
      <protection locked="0"/>
    </xf>
    <xf numFmtId="177" fontId="8" fillId="0" borderId="9" xfId="77" applyNumberFormat="1" applyFont="1" applyBorder="1" applyAlignment="1">
      <alignment vertical="center"/>
      <protection/>
    </xf>
    <xf numFmtId="177" fontId="9" fillId="0" borderId="9" xfId="65" applyNumberFormat="1" applyFont="1" applyFill="1" applyBorder="1" applyAlignment="1">
      <alignment horizontal="left" vertical="center" indent="1"/>
      <protection/>
    </xf>
    <xf numFmtId="177" fontId="8" fillId="0" borderId="9" xfId="77" applyNumberFormat="1" applyFont="1" applyBorder="1" applyAlignment="1">
      <alignment/>
      <protection/>
    </xf>
    <xf numFmtId="0" fontId="8" fillId="0" borderId="9" xfId="16" applyNumberFormat="1" applyFont="1" applyFill="1" applyBorder="1" applyAlignment="1" applyProtection="1">
      <alignment vertical="center"/>
      <protection locked="0"/>
    </xf>
    <xf numFmtId="0" fontId="6" fillId="0" borderId="9" xfId="16" applyFont="1" applyBorder="1">
      <alignment vertical="center"/>
      <protection/>
    </xf>
    <xf numFmtId="0" fontId="8" fillId="0" borderId="9" xfId="63" applyFont="1" applyFill="1" applyBorder="1">
      <alignment vertical="center"/>
      <protection/>
    </xf>
    <xf numFmtId="177" fontId="12" fillId="0" borderId="9" xfId="16" applyNumberFormat="1" applyFont="1" applyFill="1" applyBorder="1" applyAlignment="1">
      <alignment vertical="center" wrapText="1"/>
      <protection/>
    </xf>
    <xf numFmtId="49" fontId="6" fillId="0" borderId="9" xfId="63" applyNumberFormat="1" applyFont="1" applyFill="1" applyBorder="1">
      <alignment vertical="center"/>
      <protection/>
    </xf>
    <xf numFmtId="0" fontId="8" fillId="0" borderId="9" xfId="16" applyNumberFormat="1" applyFont="1" applyBorder="1" applyAlignment="1" applyProtection="1">
      <alignment horizontal="left" vertical="center" indent="1"/>
      <protection locked="0"/>
    </xf>
    <xf numFmtId="1" fontId="8" fillId="0" borderId="9" xfId="63" applyNumberFormat="1" applyFont="1" applyBorder="1" applyAlignment="1" applyProtection="1">
      <alignment horizontal="left" vertical="center"/>
      <protection locked="0"/>
    </xf>
    <xf numFmtId="177" fontId="4" fillId="0" borderId="9" xfId="77" applyNumberFormat="1" applyFont="1" applyBorder="1" applyAlignment="1">
      <alignment vertical="center" wrapText="1"/>
      <protection/>
    </xf>
    <xf numFmtId="179" fontId="4" fillId="0" borderId="9" xfId="77" applyNumberFormat="1" applyFont="1" applyBorder="1" applyAlignment="1">
      <alignment vertical="center" wrapText="1"/>
      <protection/>
    </xf>
    <xf numFmtId="176" fontId="2" fillId="0" borderId="9" xfId="23" applyNumberFormat="1" applyFont="1" applyBorder="1" applyAlignment="1" applyProtection="1">
      <alignment horizontal="left" indent="1"/>
      <protection locked="0"/>
    </xf>
    <xf numFmtId="179" fontId="6" fillId="0" borderId="9" xfId="23" applyNumberFormat="1" applyFont="1" applyBorder="1" applyAlignment="1">
      <alignment/>
    </xf>
    <xf numFmtId="179" fontId="4" fillId="0" borderId="9" xfId="23" applyNumberFormat="1" applyFont="1" applyBorder="1" applyAlignment="1">
      <alignment/>
    </xf>
    <xf numFmtId="176" fontId="2" fillId="0" borderId="9" xfId="23" applyNumberFormat="1" applyFont="1" applyBorder="1" applyAlignment="1">
      <alignment/>
    </xf>
    <xf numFmtId="0" fontId="13" fillId="0" borderId="0" xfId="63" applyFont="1">
      <alignment vertical="center"/>
      <protection/>
    </xf>
    <xf numFmtId="0" fontId="6" fillId="0" borderId="0" xfId="63" applyFont="1" applyBorder="1">
      <alignment vertical="center"/>
      <protection/>
    </xf>
    <xf numFmtId="0" fontId="11" fillId="0" borderId="0" xfId="63" applyFont="1">
      <alignment vertical="center"/>
      <protection/>
    </xf>
    <xf numFmtId="0" fontId="7" fillId="0" borderId="0" xfId="63" applyFont="1" applyFill="1" applyAlignment="1">
      <alignment horizontal="left" vertical="center"/>
      <protection/>
    </xf>
    <xf numFmtId="0" fontId="4" fillId="0" borderId="0" xfId="63" applyFont="1">
      <alignment vertical="center"/>
      <protection/>
    </xf>
    <xf numFmtId="0" fontId="7" fillId="0" borderId="0" xfId="63" applyFont="1" applyFill="1">
      <alignment vertical="center"/>
      <protection/>
    </xf>
    <xf numFmtId="177" fontId="6" fillId="0" borderId="0" xfId="65" applyNumberFormat="1" applyFont="1" applyAlignment="1">
      <alignment/>
      <protection/>
    </xf>
    <xf numFmtId="49" fontId="6" fillId="0" borderId="0" xfId="63" applyNumberFormat="1" applyFont="1">
      <alignment vertical="center"/>
      <protection/>
    </xf>
    <xf numFmtId="3" fontId="6" fillId="0" borderId="0" xfId="63" applyNumberFormat="1" applyFont="1">
      <alignment vertical="center"/>
      <protection/>
    </xf>
    <xf numFmtId="180" fontId="6" fillId="0" borderId="0" xfId="63" applyNumberFormat="1" applyFont="1">
      <alignment vertical="center"/>
      <protection/>
    </xf>
    <xf numFmtId="181" fontId="6" fillId="0" borderId="0" xfId="63" applyNumberFormat="1" applyFont="1">
      <alignment vertical="center"/>
      <protection/>
    </xf>
    <xf numFmtId="177" fontId="6" fillId="0" borderId="0" xfId="63" applyNumberFormat="1" applyFont="1">
      <alignment vertical="center"/>
      <protection/>
    </xf>
    <xf numFmtId="179" fontId="6" fillId="0" borderId="0" xfId="63" applyNumberFormat="1" applyFont="1">
      <alignment vertical="center"/>
      <protection/>
    </xf>
    <xf numFmtId="0" fontId="6" fillId="0" borderId="0" xfId="63" applyFont="1">
      <alignment vertical="center"/>
      <protection/>
    </xf>
    <xf numFmtId="49" fontId="8" fillId="0" borderId="0" xfId="63" applyNumberFormat="1" applyFont="1">
      <alignment vertical="center"/>
      <protection/>
    </xf>
    <xf numFmtId="0" fontId="3" fillId="0" borderId="0" xfId="52" applyFont="1" applyAlignment="1">
      <alignment horizontal="center"/>
      <protection/>
    </xf>
    <xf numFmtId="177" fontId="8" fillId="0" borderId="0" xfId="63" applyNumberFormat="1" applyFont="1" applyBorder="1" applyAlignment="1">
      <alignment horizontal="left"/>
      <protection/>
    </xf>
    <xf numFmtId="3" fontId="6" fillId="0" borderId="0" xfId="63" applyNumberFormat="1" applyFont="1" applyBorder="1">
      <alignment vertical="center"/>
      <protection/>
    </xf>
    <xf numFmtId="180" fontId="6" fillId="0" borderId="0" xfId="63" applyNumberFormat="1" applyFont="1" applyBorder="1">
      <alignment vertical="center"/>
      <protection/>
    </xf>
    <xf numFmtId="177" fontId="6" fillId="0" borderId="0" xfId="63" applyNumberFormat="1" applyFont="1" applyBorder="1">
      <alignment vertical="center"/>
      <protection/>
    </xf>
    <xf numFmtId="49" fontId="7" fillId="0" borderId="9" xfId="63" applyNumberFormat="1" applyFont="1" applyBorder="1" applyAlignment="1">
      <alignment horizontal="centerContinuous"/>
      <protection/>
    </xf>
    <xf numFmtId="3" fontId="11" fillId="0" borderId="9" xfId="63" applyNumberFormat="1" applyFont="1" applyBorder="1" applyAlignment="1">
      <alignment horizontal="centerContinuous"/>
      <protection/>
    </xf>
    <xf numFmtId="180" fontId="11" fillId="0" borderId="9" xfId="63" applyNumberFormat="1" applyFont="1" applyBorder="1" applyAlignment="1">
      <alignment horizontal="centerContinuous"/>
      <protection/>
    </xf>
    <xf numFmtId="0" fontId="7" fillId="0" borderId="9" xfId="63" applyFont="1" applyBorder="1" applyAlignment="1">
      <alignment horizontal="centerContinuous"/>
      <protection/>
    </xf>
    <xf numFmtId="177" fontId="11" fillId="0" borderId="9" xfId="63" applyNumberFormat="1" applyFont="1" applyBorder="1" applyAlignment="1">
      <alignment horizontal="centerContinuous"/>
      <protection/>
    </xf>
    <xf numFmtId="49" fontId="7" fillId="0" borderId="9" xfId="63" applyNumberFormat="1" applyFont="1" applyBorder="1" applyAlignment="1">
      <alignment horizontal="center" vertical="center" wrapText="1"/>
      <protection/>
    </xf>
    <xf numFmtId="176" fontId="6" fillId="0" borderId="11" xfId="23" applyNumberFormat="1" applyFont="1" applyBorder="1" applyAlignment="1">
      <alignment horizontal="center" vertical="center" wrapText="1"/>
    </xf>
    <xf numFmtId="176" fontId="4" fillId="0" borderId="11" xfId="23" applyNumberFormat="1" applyFont="1" applyBorder="1" applyAlignment="1">
      <alignment horizontal="center" vertical="center" wrapText="1"/>
    </xf>
    <xf numFmtId="182" fontId="7" fillId="0" borderId="9" xfId="63" applyNumberFormat="1" applyFont="1" applyBorder="1" applyAlignment="1">
      <alignment horizontal="center" vertical="center" wrapText="1"/>
      <protection/>
    </xf>
    <xf numFmtId="176" fontId="2" fillId="0" borderId="10" xfId="23" applyNumberFormat="1" applyFont="1" applyBorder="1" applyAlignment="1">
      <alignment horizontal="center" vertical="center"/>
    </xf>
    <xf numFmtId="176" fontId="6" fillId="0" borderId="12" xfId="23" applyNumberFormat="1" applyFont="1" applyBorder="1" applyAlignment="1">
      <alignment horizontal="center" vertical="center" wrapText="1"/>
    </xf>
    <xf numFmtId="176" fontId="4" fillId="0" borderId="12" xfId="23" applyNumberFormat="1" applyFont="1" applyBorder="1" applyAlignment="1">
      <alignment horizontal="center" vertical="center" wrapText="1"/>
    </xf>
    <xf numFmtId="176" fontId="6" fillId="0" borderId="13" xfId="23" applyNumberFormat="1" applyFont="1" applyBorder="1" applyAlignment="1">
      <alignment horizontal="center" vertical="center" wrapText="1"/>
    </xf>
    <xf numFmtId="177" fontId="7" fillId="0" borderId="9" xfId="65" applyNumberFormat="1" applyFont="1" applyFill="1" applyBorder="1" applyAlignment="1">
      <alignment horizontal="center" vertical="center"/>
      <protection/>
    </xf>
    <xf numFmtId="177" fontId="7" fillId="0" borderId="9" xfId="63" applyNumberFormat="1" applyFont="1" applyFill="1" applyBorder="1" applyAlignment="1">
      <alignment vertical="center" wrapText="1"/>
      <protection/>
    </xf>
    <xf numFmtId="176" fontId="2" fillId="0" borderId="9" xfId="23" applyNumberFormat="1" applyFont="1" applyBorder="1" applyAlignment="1">
      <alignment/>
    </xf>
    <xf numFmtId="0" fontId="2" fillId="0" borderId="9" xfId="23" applyNumberFormat="1" applyFont="1" applyBorder="1" applyAlignment="1">
      <alignment/>
    </xf>
    <xf numFmtId="177" fontId="8" fillId="0" borderId="9" xfId="77" applyNumberFormat="1" applyFont="1" applyFill="1" applyBorder="1" applyAlignment="1">
      <alignment horizontal="left" vertical="center"/>
      <protection/>
    </xf>
    <xf numFmtId="177" fontId="12" fillId="0" borderId="9" xfId="63" applyNumberFormat="1" applyFont="1" applyBorder="1" applyAlignment="1">
      <alignment vertical="center" wrapText="1"/>
      <protection/>
    </xf>
    <xf numFmtId="177" fontId="10" fillId="0" borderId="9" xfId="65" applyNumberFormat="1" applyFont="1" applyBorder="1" applyAlignment="1">
      <alignment horizontal="left" vertical="center" indent="1"/>
      <protection/>
    </xf>
    <xf numFmtId="178" fontId="2" fillId="0" borderId="9" xfId="23" applyNumberFormat="1" applyFont="1" applyBorder="1" applyAlignment="1">
      <alignment/>
    </xf>
    <xf numFmtId="177" fontId="10" fillId="0" borderId="9" xfId="65" applyNumberFormat="1" applyFont="1" applyFill="1" applyBorder="1" applyAlignment="1">
      <alignment horizontal="left" vertical="center" indent="1"/>
      <protection/>
    </xf>
    <xf numFmtId="177" fontId="8" fillId="0" borderId="9" xfId="65" applyNumberFormat="1" applyFont="1" applyBorder="1" applyAlignment="1">
      <alignment horizontal="left" vertical="center" indent="1"/>
      <protection/>
    </xf>
    <xf numFmtId="177" fontId="8" fillId="0" borderId="9" xfId="65" applyNumberFormat="1" applyFont="1" applyBorder="1" applyAlignment="1">
      <alignment horizontal="left" vertical="center"/>
      <protection/>
    </xf>
    <xf numFmtId="1" fontId="7" fillId="0" borderId="9" xfId="63" applyNumberFormat="1" applyFont="1" applyFill="1" applyBorder="1" applyAlignment="1" applyProtection="1">
      <alignment horizontal="center" vertical="center"/>
      <protection locked="0"/>
    </xf>
    <xf numFmtId="177" fontId="4" fillId="0" borderId="9" xfId="63" applyNumberFormat="1" applyFont="1" applyBorder="1" applyAlignment="1">
      <alignment vertical="center"/>
      <protection/>
    </xf>
    <xf numFmtId="177" fontId="11" fillId="0" borderId="9" xfId="63" applyNumberFormat="1" applyFont="1" applyFill="1" applyBorder="1" applyAlignment="1">
      <alignment vertical="center" wrapText="1"/>
      <protection/>
    </xf>
    <xf numFmtId="1" fontId="8" fillId="0" borderId="9" xfId="63" applyNumberFormat="1" applyFont="1" applyFill="1" applyBorder="1" applyAlignment="1" applyProtection="1">
      <alignment horizontal="left" vertical="center"/>
      <protection locked="0"/>
    </xf>
    <xf numFmtId="0" fontId="8" fillId="0" borderId="9" xfId="63" applyNumberFormat="1" applyFont="1" applyBorder="1" applyAlignment="1" applyProtection="1">
      <alignment horizontal="left" vertical="center" indent="1"/>
      <protection locked="0"/>
    </xf>
    <xf numFmtId="177" fontId="8" fillId="0" borderId="9" xfId="65" applyNumberFormat="1" applyFont="1" applyFill="1" applyBorder="1" applyAlignment="1">
      <alignment horizontal="left" vertical="center" indent="1"/>
      <protection/>
    </xf>
    <xf numFmtId="0" fontId="6" fillId="0" borderId="9" xfId="63" applyFont="1" applyBorder="1">
      <alignment vertical="center"/>
      <protection/>
    </xf>
    <xf numFmtId="177" fontId="8" fillId="0" borderId="9" xfId="65" applyNumberFormat="1" applyFont="1" applyFill="1" applyBorder="1" applyAlignment="1">
      <alignment vertical="center"/>
      <protection/>
    </xf>
    <xf numFmtId="0" fontId="9" fillId="0" borderId="9" xfId="63" applyNumberFormat="1" applyFont="1" applyBorder="1" applyAlignment="1" applyProtection="1">
      <alignment horizontal="left" vertical="center" indent="1"/>
      <protection locked="0"/>
    </xf>
    <xf numFmtId="177" fontId="8" fillId="0" borderId="9" xfId="65" applyNumberFormat="1" applyFont="1" applyBorder="1" applyAlignment="1">
      <alignment/>
      <protection/>
    </xf>
    <xf numFmtId="1" fontId="8" fillId="0" borderId="9" xfId="63" applyNumberFormat="1" applyFont="1" applyFill="1" applyBorder="1" applyAlignment="1" applyProtection="1">
      <alignment vertical="center"/>
      <protection locked="0"/>
    </xf>
    <xf numFmtId="0" fontId="8" fillId="0" borderId="9" xfId="63" applyNumberFormat="1" applyFont="1" applyFill="1" applyBorder="1" applyAlignment="1" applyProtection="1">
      <alignment vertical="center"/>
      <protection locked="0"/>
    </xf>
    <xf numFmtId="0" fontId="8" fillId="0" borderId="9" xfId="63" applyFont="1" applyBorder="1">
      <alignment vertical="center"/>
      <protection/>
    </xf>
    <xf numFmtId="177" fontId="8" fillId="0" borderId="9" xfId="63" applyNumberFormat="1" applyFont="1" applyBorder="1">
      <alignment vertical="center"/>
      <protection/>
    </xf>
    <xf numFmtId="177" fontId="4" fillId="0" borderId="9" xfId="65" applyNumberFormat="1" applyFont="1" applyBorder="1" applyAlignment="1">
      <alignment vertical="center" wrapText="1"/>
      <protection/>
    </xf>
    <xf numFmtId="179" fontId="4" fillId="0" borderId="9" xfId="65" applyNumberFormat="1" applyFont="1" applyBorder="1" applyAlignment="1">
      <alignment vertical="center" wrapText="1"/>
      <protection/>
    </xf>
    <xf numFmtId="179" fontId="6" fillId="0" borderId="14" xfId="63" applyNumberFormat="1" applyFont="1" applyBorder="1" applyAlignment="1">
      <alignment/>
      <protection/>
    </xf>
    <xf numFmtId="179" fontId="8" fillId="0" borderId="14" xfId="63" applyNumberFormat="1" applyFont="1" applyBorder="1" applyAlignment="1">
      <alignment/>
      <protection/>
    </xf>
    <xf numFmtId="179" fontId="11" fillId="0" borderId="9" xfId="63" applyNumberFormat="1" applyFont="1" applyBorder="1" applyAlignment="1">
      <alignment horizontal="centerContinuous"/>
      <protection/>
    </xf>
    <xf numFmtId="176" fontId="2" fillId="0" borderId="15" xfId="23" applyNumberFormat="1" applyFont="1" applyBorder="1" applyAlignment="1">
      <alignment horizontal="center" vertical="center"/>
    </xf>
    <xf numFmtId="176" fontId="2" fillId="0" borderId="16" xfId="23" applyNumberFormat="1" applyFont="1" applyBorder="1" applyAlignment="1">
      <alignment horizontal="center" vertical="center"/>
    </xf>
    <xf numFmtId="176" fontId="2" fillId="0" borderId="11" xfId="23" applyNumberFormat="1" applyFont="1" applyBorder="1" applyAlignment="1">
      <alignment horizontal="center" vertical="center" wrapText="1"/>
    </xf>
    <xf numFmtId="178" fontId="2" fillId="0" borderId="11" xfId="23" applyNumberFormat="1" applyFont="1" applyBorder="1" applyAlignment="1">
      <alignment horizontal="center" vertical="center" wrapText="1"/>
    </xf>
    <xf numFmtId="176" fontId="5" fillId="0" borderId="12" xfId="23" applyNumberFormat="1" applyFont="1" applyBorder="1" applyAlignment="1">
      <alignment horizontal="center" vertical="center" wrapText="1"/>
    </xf>
    <xf numFmtId="179" fontId="6" fillId="0" borderId="16" xfId="23" applyNumberFormat="1" applyFont="1" applyBorder="1" applyAlignment="1">
      <alignment/>
    </xf>
    <xf numFmtId="179" fontId="4" fillId="0" borderId="16" xfId="23" applyNumberFormat="1" applyFont="1" applyBorder="1" applyAlignment="1">
      <alignment/>
    </xf>
    <xf numFmtId="179" fontId="6" fillId="0" borderId="9" xfId="23" applyNumberFormat="1" applyFont="1" applyBorder="1" applyAlignment="1">
      <alignment/>
    </xf>
    <xf numFmtId="177" fontId="6" fillId="0" borderId="0" xfId="65" applyNumberFormat="1" applyFont="1" applyFill="1" applyAlignment="1">
      <alignment/>
      <protection/>
    </xf>
    <xf numFmtId="179" fontId="6" fillId="0" borderId="0" xfId="23" applyNumberFormat="1" applyFont="1" applyBorder="1" applyAlignment="1">
      <alignment/>
    </xf>
    <xf numFmtId="0" fontId="0" fillId="0" borderId="0" xfId="0" applyAlignment="1" applyProtection="1">
      <alignment vertical="top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vertical="top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 vertical="top"/>
      <protection/>
    </xf>
    <xf numFmtId="0" fontId="19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right" vertical="top"/>
      <protection/>
    </xf>
  </cellXfs>
  <cellStyles count="64">
    <cellStyle name="Normal" xfId="0"/>
    <cellStyle name="Currency [0]" xfId="15"/>
    <cellStyle name="常规_儋州市调整预算表（2010年）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2006年转换预算数据（报财厅）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千分位[0]_laroux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_2006年转换预算数据（报财厅）_2018年乡镇预算草案（模板）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千位[0]_1" xfId="57"/>
    <cellStyle name="千位_1" xfId="58"/>
    <cellStyle name="强调文字颜色 3" xfId="59"/>
    <cellStyle name="强调文字颜色 4" xfId="60"/>
    <cellStyle name="no dec" xfId="61"/>
    <cellStyle name="20% - 强调文字颜色 4" xfId="62"/>
    <cellStyle name="常规_儋州市调整预算表（2010年）_2018年乡镇预算草案（模板）" xfId="63"/>
    <cellStyle name="40% - 强调文字颜色 4" xfId="64"/>
    <cellStyle name="常规_全省与省本级执行及预算表（最后稿0121_2018年乡镇预算草案（模板）" xfId="65"/>
    <cellStyle name="强调文字颜色 5" xfId="66"/>
    <cellStyle name="40% - 强调文字颜色 5" xfId="67"/>
    <cellStyle name="常规_2009年政府预算表1-4" xfId="68"/>
    <cellStyle name="60% - 强调文字颜色 5" xfId="69"/>
    <cellStyle name="强调文字颜色 6" xfId="70"/>
    <cellStyle name="40% - 强调文字颜色 6" xfId="71"/>
    <cellStyle name="60% - 强调文字颜色 6" xfId="72"/>
    <cellStyle name="Normal_APR" xfId="73"/>
    <cellStyle name="普通_97-917" xfId="74"/>
    <cellStyle name="常规_Sheet1_2) 2017年各乡镇资金补助情况表（新）" xfId="75"/>
    <cellStyle name="千分位_97-917" xfId="76"/>
    <cellStyle name="常规_全省与省本级执行及预算表（最后稿012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RTX%20Files\06000307\My%20RTX%20Files\06000307\1.9\12.23&#35838;&#20214;\2018&#24180;&#39044;&#31639;\Documents%20and%20Settings\lenovo\&#26700;&#38754;\&#20999;&#2235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口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 topLeftCell="A4">
      <selection activeCell="A5" sqref="A5:Q5"/>
    </sheetView>
  </sheetViews>
  <sheetFormatPr defaultColWidth="9.00390625" defaultRowHeight="14.25"/>
  <cols>
    <col min="1" max="16384" width="9.00390625" style="137" customWidth="1"/>
  </cols>
  <sheetData>
    <row r="1" spans="1:16" ht="48" customHeight="1">
      <c r="A1" s="138"/>
      <c r="B1" s="138"/>
      <c r="O1" s="145"/>
      <c r="P1" s="145"/>
    </row>
    <row r="2" spans="1:16" ht="30" customHeight="1">
      <c r="A2" s="139"/>
      <c r="B2" s="139"/>
      <c r="O2" s="146"/>
      <c r="P2" s="146"/>
    </row>
    <row r="3" spans="1:16" ht="150" customHeight="1">
      <c r="A3" s="140"/>
      <c r="B3" s="140"/>
      <c r="O3" s="147" t="s">
        <v>0</v>
      </c>
      <c r="P3" s="147"/>
    </row>
    <row r="4" spans="1:17" s="134" customFormat="1" ht="83.25" customHeight="1">
      <c r="A4" s="141" t="s">
        <v>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7" ht="46.5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</row>
    <row r="6" ht="13.5" customHeight="1"/>
    <row r="8" spans="1:17" s="135" customFormat="1" ht="54" customHeight="1">
      <c r="A8" s="144" t="s">
        <v>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</row>
    <row r="9" s="135" customFormat="1" ht="65.25" customHeight="1"/>
    <row r="10" spans="2:13" s="136" customFormat="1" ht="27">
      <c r="B10" s="136" t="s">
        <v>3</v>
      </c>
      <c r="H10" s="136" t="s">
        <v>4</v>
      </c>
      <c r="M10" s="136" t="s">
        <v>5</v>
      </c>
    </row>
  </sheetData>
  <sheetProtection/>
  <mergeCells count="6">
    <mergeCell ref="O1:P1"/>
    <mergeCell ref="A2:B2"/>
    <mergeCell ref="O3:P3"/>
    <mergeCell ref="A4:Q4"/>
    <mergeCell ref="A5:Q5"/>
    <mergeCell ref="A8:Q8"/>
  </mergeCells>
  <printOptions horizontalCentered="1"/>
  <pageMargins left="0.75" right="0.75" top="0.71" bottom="0.63" header="0.51" footer="0.51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workbookViewId="0" topLeftCell="A1">
      <pane ySplit="6" topLeftCell="A46" activePane="bottomLeft" state="frozen"/>
      <selection pane="bottomLeft" activeCell="C37" sqref="C37"/>
    </sheetView>
  </sheetViews>
  <sheetFormatPr defaultColWidth="9.00390625" defaultRowHeight="14.25"/>
  <cols>
    <col min="1" max="1" width="34.375" style="68" customWidth="1"/>
    <col min="2" max="2" width="14.75390625" style="69" customWidth="1"/>
    <col min="3" max="3" width="15.375" style="69" customWidth="1"/>
    <col min="4" max="4" width="13.125" style="70" customWidth="1"/>
    <col min="5" max="5" width="10.25390625" style="70" customWidth="1"/>
    <col min="6" max="6" width="9.00390625" style="70" customWidth="1"/>
    <col min="7" max="7" width="29.875" style="71" customWidth="1"/>
    <col min="8" max="8" width="15.375" style="72" customWidth="1"/>
    <col min="9" max="9" width="13.625" style="72" customWidth="1"/>
    <col min="10" max="10" width="9.625" style="72" customWidth="1"/>
    <col min="11" max="11" width="14.75390625" style="72" customWidth="1"/>
    <col min="12" max="12" width="16.50390625" style="72" customWidth="1"/>
    <col min="13" max="13" width="8.25390625" style="73" customWidth="1"/>
    <col min="14" max="14" width="6.125" style="73" customWidth="1"/>
    <col min="15" max="16384" width="9.00390625" style="74" customWidth="1"/>
  </cols>
  <sheetData>
    <row r="1" spans="1:7" ht="11.25" customHeight="1">
      <c r="A1" s="75" t="s">
        <v>6</v>
      </c>
      <c r="G1" s="74"/>
    </row>
    <row r="2" spans="1:14" s="61" customFormat="1" ht="21" customHeight="1">
      <c r="A2" s="76" t="s">
        <v>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s="62" customFormat="1" ht="15" customHeight="1">
      <c r="A3" s="77" t="s">
        <v>8</v>
      </c>
      <c r="B3" s="78"/>
      <c r="C3" s="78"/>
      <c r="D3" s="79"/>
      <c r="E3" s="79"/>
      <c r="F3" s="79"/>
      <c r="H3" s="80"/>
      <c r="I3" s="80"/>
      <c r="J3" s="121"/>
      <c r="K3" s="122"/>
      <c r="N3" s="122" t="s">
        <v>9</v>
      </c>
    </row>
    <row r="4" spans="1:14" s="63" customFormat="1" ht="15" customHeight="1">
      <c r="A4" s="81" t="s">
        <v>10</v>
      </c>
      <c r="B4" s="82"/>
      <c r="C4" s="82"/>
      <c r="D4" s="83"/>
      <c r="E4" s="83"/>
      <c r="F4" s="83"/>
      <c r="G4" s="84" t="s">
        <v>11</v>
      </c>
      <c r="H4" s="85"/>
      <c r="I4" s="85"/>
      <c r="J4" s="85"/>
      <c r="K4" s="85"/>
      <c r="L4" s="85"/>
      <c r="M4" s="123"/>
      <c r="N4" s="123"/>
    </row>
    <row r="5" spans="1:14" s="63" customFormat="1" ht="16.5" customHeight="1">
      <c r="A5" s="86" t="s">
        <v>12</v>
      </c>
      <c r="B5" s="87" t="s">
        <v>13</v>
      </c>
      <c r="C5" s="11" t="s">
        <v>14</v>
      </c>
      <c r="D5" s="11" t="s">
        <v>15</v>
      </c>
      <c r="E5" s="11" t="s">
        <v>16</v>
      </c>
      <c r="F5" s="88" t="s">
        <v>17</v>
      </c>
      <c r="G5" s="89" t="s">
        <v>18</v>
      </c>
      <c r="H5" s="90" t="s">
        <v>19</v>
      </c>
      <c r="I5" s="124"/>
      <c r="J5" s="125"/>
      <c r="K5" s="29" t="s">
        <v>20</v>
      </c>
      <c r="L5" s="11" t="s">
        <v>15</v>
      </c>
      <c r="M5" s="30" t="s">
        <v>21</v>
      </c>
      <c r="N5" s="88" t="s">
        <v>17</v>
      </c>
    </row>
    <row r="6" spans="1:14" s="63" customFormat="1" ht="15.75" customHeight="1">
      <c r="A6" s="86"/>
      <c r="B6" s="91"/>
      <c r="C6" s="87"/>
      <c r="D6" s="87"/>
      <c r="E6" s="87"/>
      <c r="F6" s="92"/>
      <c r="G6" s="89"/>
      <c r="H6" s="93" t="s">
        <v>22</v>
      </c>
      <c r="I6" s="93" t="s">
        <v>23</v>
      </c>
      <c r="J6" s="93" t="s">
        <v>24</v>
      </c>
      <c r="K6" s="126"/>
      <c r="L6" s="126"/>
      <c r="M6" s="127"/>
      <c r="N6" s="128"/>
    </row>
    <row r="7" spans="1:14" s="64" customFormat="1" ht="16.5" customHeight="1">
      <c r="A7" s="94" t="s">
        <v>25</v>
      </c>
      <c r="B7" s="95">
        <f>SUM(B8,B29)</f>
        <v>877727.8300000001</v>
      </c>
      <c r="C7" s="95">
        <f>SUM(C8,C29)</f>
        <v>2389755</v>
      </c>
      <c r="D7" s="95">
        <f>SUM(D8,D29)</f>
        <v>1512027.17</v>
      </c>
      <c r="E7" s="95">
        <f>SUM(E8,E29)</f>
        <v>349.8303306903032</v>
      </c>
      <c r="F7" s="95"/>
      <c r="G7" s="94" t="s">
        <v>26</v>
      </c>
      <c r="H7" s="95">
        <f aca="true" t="shared" si="0" ref="H7:K7">SUM(H8:H29)</f>
        <v>49421294.05</v>
      </c>
      <c r="I7" s="95">
        <f t="shared" si="0"/>
        <v>49421294.05</v>
      </c>
      <c r="J7" s="95">
        <f t="shared" si="0"/>
        <v>0</v>
      </c>
      <c r="K7" s="95">
        <f t="shared" si="0"/>
        <v>13937145.77</v>
      </c>
      <c r="L7" s="96">
        <f aca="true" t="shared" si="1" ref="L7:L30">K7-H7</f>
        <v>-35484148.28</v>
      </c>
      <c r="M7" s="97">
        <f aca="true" t="shared" si="2" ref="M7:M30">L7/H7*100</f>
        <v>-71.79931032178224</v>
      </c>
      <c r="N7" s="95"/>
    </row>
    <row r="8" spans="1:14" ht="15" customHeight="1">
      <c r="A8" s="17" t="s">
        <v>27</v>
      </c>
      <c r="B8" s="18">
        <f>SUM(B9:B28)</f>
        <v>393305.83</v>
      </c>
      <c r="C8" s="18">
        <f>SUM(C9:C28)</f>
        <v>1181625</v>
      </c>
      <c r="D8" s="96">
        <f aca="true" t="shared" si="3" ref="D8:D35">C8-B8</f>
        <v>788319.1699999999</v>
      </c>
      <c r="E8" s="97">
        <f aca="true" t="shared" si="4" ref="E8:E35">D8/B8*100</f>
        <v>200.43414306876656</v>
      </c>
      <c r="F8" s="18"/>
      <c r="G8" s="98" t="s">
        <v>28</v>
      </c>
      <c r="H8" s="99">
        <v>7999408.16</v>
      </c>
      <c r="I8" s="99">
        <v>7999408.16</v>
      </c>
      <c r="J8" s="99"/>
      <c r="K8" s="99">
        <v>4485968.72</v>
      </c>
      <c r="L8" s="96">
        <f t="shared" si="1"/>
        <v>-3513439.4400000004</v>
      </c>
      <c r="M8" s="97">
        <f t="shared" si="2"/>
        <v>-43.921242293504875</v>
      </c>
      <c r="N8" s="129"/>
    </row>
    <row r="9" spans="1:14" ht="15" customHeight="1">
      <c r="A9" s="100" t="s">
        <v>29</v>
      </c>
      <c r="B9" s="18"/>
      <c r="C9" s="18"/>
      <c r="D9" s="96">
        <f t="shared" si="3"/>
        <v>0</v>
      </c>
      <c r="E9" s="101" t="e">
        <f t="shared" si="4"/>
        <v>#DIV/0!</v>
      </c>
      <c r="F9" s="18"/>
      <c r="G9" s="98" t="s">
        <v>30</v>
      </c>
      <c r="H9" s="99">
        <f aca="true" t="shared" si="5" ref="H8:H28">SUM(I9:J9)</f>
        <v>0</v>
      </c>
      <c r="I9" s="99"/>
      <c r="J9" s="99"/>
      <c r="K9" s="99"/>
      <c r="L9" s="96">
        <f t="shared" si="1"/>
        <v>0</v>
      </c>
      <c r="M9" s="97" t="e">
        <f t="shared" si="2"/>
        <v>#DIV/0!</v>
      </c>
      <c r="N9" s="129"/>
    </row>
    <row r="10" spans="1:14" ht="15" customHeight="1">
      <c r="A10" s="100" t="s">
        <v>31</v>
      </c>
      <c r="B10" s="18"/>
      <c r="C10" s="18"/>
      <c r="D10" s="96">
        <f t="shared" si="3"/>
        <v>0</v>
      </c>
      <c r="E10" s="101" t="e">
        <f t="shared" si="4"/>
        <v>#DIV/0!</v>
      </c>
      <c r="F10" s="18"/>
      <c r="G10" s="98" t="s">
        <v>32</v>
      </c>
      <c r="H10" s="99">
        <f t="shared" si="5"/>
        <v>3754</v>
      </c>
      <c r="I10" s="99">
        <v>3754</v>
      </c>
      <c r="J10" s="99"/>
      <c r="K10" s="99"/>
      <c r="L10" s="96">
        <f t="shared" si="1"/>
        <v>-3754</v>
      </c>
      <c r="M10" s="97">
        <f t="shared" si="2"/>
        <v>-100</v>
      </c>
      <c r="N10" s="129"/>
    </row>
    <row r="11" spans="1:14" ht="15" customHeight="1">
      <c r="A11" s="100" t="s">
        <v>33</v>
      </c>
      <c r="B11" s="18"/>
      <c r="C11" s="18"/>
      <c r="D11" s="96">
        <f t="shared" si="3"/>
        <v>0</v>
      </c>
      <c r="E11" s="101" t="e">
        <f t="shared" si="4"/>
        <v>#DIV/0!</v>
      </c>
      <c r="F11" s="18"/>
      <c r="G11" s="98" t="s">
        <v>34</v>
      </c>
      <c r="H11" s="99">
        <f t="shared" si="5"/>
        <v>49374</v>
      </c>
      <c r="I11" s="99">
        <v>49374</v>
      </c>
      <c r="J11" s="99"/>
      <c r="K11" s="99">
        <v>773900</v>
      </c>
      <c r="L11" s="96">
        <f t="shared" si="1"/>
        <v>724526</v>
      </c>
      <c r="M11" s="97">
        <f t="shared" si="2"/>
        <v>1467.424150362539</v>
      </c>
      <c r="N11" s="129"/>
    </row>
    <row r="12" spans="1:14" ht="15" customHeight="1">
      <c r="A12" s="100" t="s">
        <v>35</v>
      </c>
      <c r="B12" s="18"/>
      <c r="C12" s="18"/>
      <c r="D12" s="96">
        <f t="shared" si="3"/>
        <v>0</v>
      </c>
      <c r="E12" s="101" t="e">
        <f t="shared" si="4"/>
        <v>#DIV/0!</v>
      </c>
      <c r="F12" s="18"/>
      <c r="G12" s="98" t="s">
        <v>36</v>
      </c>
      <c r="H12" s="99">
        <f t="shared" si="5"/>
        <v>0</v>
      </c>
      <c r="I12" s="99"/>
      <c r="J12" s="99"/>
      <c r="K12" s="99"/>
      <c r="L12" s="96">
        <f t="shared" si="1"/>
        <v>0</v>
      </c>
      <c r="M12" s="97" t="e">
        <f t="shared" si="2"/>
        <v>#DIV/0!</v>
      </c>
      <c r="N12" s="129"/>
    </row>
    <row r="13" spans="1:14" ht="15" customHeight="1">
      <c r="A13" s="100" t="s">
        <v>37</v>
      </c>
      <c r="B13" s="18"/>
      <c r="C13" s="18"/>
      <c r="D13" s="96">
        <f t="shared" si="3"/>
        <v>0</v>
      </c>
      <c r="E13" s="101" t="e">
        <f t="shared" si="4"/>
        <v>#DIV/0!</v>
      </c>
      <c r="F13" s="18"/>
      <c r="G13" s="98" t="s">
        <v>38</v>
      </c>
      <c r="H13" s="99">
        <f t="shared" si="5"/>
        <v>0</v>
      </c>
      <c r="I13" s="99"/>
      <c r="J13" s="99"/>
      <c r="K13" s="99"/>
      <c r="L13" s="96">
        <f t="shared" si="1"/>
        <v>0</v>
      </c>
      <c r="M13" s="97" t="e">
        <f t="shared" si="2"/>
        <v>#DIV/0!</v>
      </c>
      <c r="N13" s="129"/>
    </row>
    <row r="14" spans="1:14" ht="15" customHeight="1">
      <c r="A14" s="102" t="s">
        <v>39</v>
      </c>
      <c r="B14" s="18"/>
      <c r="C14" s="18"/>
      <c r="D14" s="96">
        <f t="shared" si="3"/>
        <v>0</v>
      </c>
      <c r="E14" s="101" t="e">
        <f t="shared" si="4"/>
        <v>#DIV/0!</v>
      </c>
      <c r="F14" s="18"/>
      <c r="G14" s="98" t="s">
        <v>40</v>
      </c>
      <c r="H14" s="99">
        <f t="shared" si="5"/>
        <v>0</v>
      </c>
      <c r="I14" s="99"/>
      <c r="J14" s="99"/>
      <c r="K14" s="99"/>
      <c r="L14" s="96">
        <f t="shared" si="1"/>
        <v>0</v>
      </c>
      <c r="M14" s="97" t="e">
        <f t="shared" si="2"/>
        <v>#DIV/0!</v>
      </c>
      <c r="N14" s="129"/>
    </row>
    <row r="15" spans="1:14" ht="15" customHeight="1">
      <c r="A15" s="102" t="s">
        <v>41</v>
      </c>
      <c r="B15" s="18"/>
      <c r="C15" s="18">
        <v>600000</v>
      </c>
      <c r="D15" s="96">
        <f t="shared" si="3"/>
        <v>600000</v>
      </c>
      <c r="E15" s="101" t="e">
        <f t="shared" si="4"/>
        <v>#DIV/0!</v>
      </c>
      <c r="F15" s="18"/>
      <c r="G15" s="98" t="s">
        <v>42</v>
      </c>
      <c r="H15" s="99">
        <f t="shared" si="5"/>
        <v>0</v>
      </c>
      <c r="I15" s="99"/>
      <c r="J15" s="99"/>
      <c r="K15" s="99"/>
      <c r="L15" s="96">
        <f t="shared" si="1"/>
        <v>0</v>
      </c>
      <c r="M15" s="97" t="e">
        <f t="shared" si="2"/>
        <v>#DIV/0!</v>
      </c>
      <c r="N15" s="129"/>
    </row>
    <row r="16" spans="1:14" ht="15" customHeight="1">
      <c r="A16" s="102" t="s">
        <v>43</v>
      </c>
      <c r="B16" s="18"/>
      <c r="C16" s="18"/>
      <c r="D16" s="96">
        <f t="shared" si="3"/>
        <v>0</v>
      </c>
      <c r="E16" s="101" t="e">
        <f t="shared" si="4"/>
        <v>#DIV/0!</v>
      </c>
      <c r="F16" s="18"/>
      <c r="G16" s="98" t="s">
        <v>44</v>
      </c>
      <c r="H16" s="99">
        <f t="shared" si="5"/>
        <v>743537</v>
      </c>
      <c r="I16" s="99">
        <v>743537</v>
      </c>
      <c r="J16" s="99"/>
      <c r="K16" s="99">
        <v>196608</v>
      </c>
      <c r="L16" s="96">
        <f t="shared" si="1"/>
        <v>-546929</v>
      </c>
      <c r="M16" s="97">
        <f t="shared" si="2"/>
        <v>-73.55773821612105</v>
      </c>
      <c r="N16" s="129"/>
    </row>
    <row r="17" spans="1:14" ht="15" customHeight="1">
      <c r="A17" s="102" t="s">
        <v>45</v>
      </c>
      <c r="B17" s="18"/>
      <c r="C17" s="18"/>
      <c r="D17" s="96">
        <f t="shared" si="3"/>
        <v>0</v>
      </c>
      <c r="E17" s="101" t="e">
        <f t="shared" si="4"/>
        <v>#DIV/0!</v>
      </c>
      <c r="F17" s="18"/>
      <c r="G17" s="98" t="s">
        <v>46</v>
      </c>
      <c r="H17" s="99">
        <f t="shared" si="5"/>
        <v>400000</v>
      </c>
      <c r="I17" s="99">
        <v>400000</v>
      </c>
      <c r="J17" s="99"/>
      <c r="K17" s="99"/>
      <c r="L17" s="96">
        <f t="shared" si="1"/>
        <v>-400000</v>
      </c>
      <c r="M17" s="97">
        <f t="shared" si="2"/>
        <v>-100</v>
      </c>
      <c r="N17" s="129"/>
    </row>
    <row r="18" spans="1:14" ht="15" customHeight="1">
      <c r="A18" s="102" t="s">
        <v>47</v>
      </c>
      <c r="B18" s="18">
        <v>393305.83</v>
      </c>
      <c r="C18" s="18">
        <v>581625</v>
      </c>
      <c r="D18" s="96">
        <f t="shared" si="3"/>
        <v>188319.16999999998</v>
      </c>
      <c r="E18" s="101">
        <f t="shared" si="4"/>
        <v>47.88110311001492</v>
      </c>
      <c r="F18" s="18"/>
      <c r="G18" s="98" t="s">
        <v>48</v>
      </c>
      <c r="H18" s="99">
        <v>9206518.74</v>
      </c>
      <c r="I18" s="99">
        <v>9206518.74</v>
      </c>
      <c r="J18" s="99"/>
      <c r="K18" s="99">
        <v>5132147.2</v>
      </c>
      <c r="L18" s="96">
        <f t="shared" si="1"/>
        <v>-4074371.54</v>
      </c>
      <c r="M18" s="97">
        <f t="shared" si="2"/>
        <v>-44.255289703564976</v>
      </c>
      <c r="N18" s="129"/>
    </row>
    <row r="19" spans="1:14" ht="15" customHeight="1">
      <c r="A19" s="102" t="s">
        <v>49</v>
      </c>
      <c r="B19" s="18"/>
      <c r="C19" s="18"/>
      <c r="D19" s="96">
        <f t="shared" si="3"/>
        <v>0</v>
      </c>
      <c r="E19" s="101" t="e">
        <f t="shared" si="4"/>
        <v>#DIV/0!</v>
      </c>
      <c r="F19" s="18"/>
      <c r="G19" s="98" t="s">
        <v>50</v>
      </c>
      <c r="H19" s="99">
        <v>30971585</v>
      </c>
      <c r="I19" s="99">
        <v>30971585</v>
      </c>
      <c r="J19" s="99"/>
      <c r="K19" s="99">
        <v>2919080</v>
      </c>
      <c r="L19" s="96">
        <f t="shared" si="1"/>
        <v>-28052505</v>
      </c>
      <c r="M19" s="97">
        <f t="shared" si="2"/>
        <v>-90.57497380260003</v>
      </c>
      <c r="N19" s="129"/>
    </row>
    <row r="20" spans="1:14" ht="15" customHeight="1">
      <c r="A20" s="102" t="s">
        <v>51</v>
      </c>
      <c r="B20" s="18"/>
      <c r="C20" s="18"/>
      <c r="D20" s="96">
        <f t="shared" si="3"/>
        <v>0</v>
      </c>
      <c r="E20" s="101" t="e">
        <f t="shared" si="4"/>
        <v>#DIV/0!</v>
      </c>
      <c r="F20" s="18"/>
      <c r="G20" s="98" t="s">
        <v>52</v>
      </c>
      <c r="H20" s="99">
        <f t="shared" si="5"/>
        <v>0</v>
      </c>
      <c r="I20" s="99"/>
      <c r="J20" s="99"/>
      <c r="K20" s="99"/>
      <c r="L20" s="96">
        <f t="shared" si="1"/>
        <v>0</v>
      </c>
      <c r="M20" s="97" t="e">
        <f t="shared" si="2"/>
        <v>#DIV/0!</v>
      </c>
      <c r="N20" s="129"/>
    </row>
    <row r="21" spans="1:14" ht="15" customHeight="1">
      <c r="A21" s="102" t="s">
        <v>53</v>
      </c>
      <c r="B21" s="18"/>
      <c r="C21" s="18"/>
      <c r="D21" s="96">
        <f t="shared" si="3"/>
        <v>0</v>
      </c>
      <c r="E21" s="101" t="e">
        <f t="shared" si="4"/>
        <v>#DIV/0!</v>
      </c>
      <c r="F21" s="18"/>
      <c r="G21" s="98" t="s">
        <v>54</v>
      </c>
      <c r="H21" s="99">
        <f t="shared" si="5"/>
        <v>0</v>
      </c>
      <c r="I21" s="99"/>
      <c r="J21" s="99"/>
      <c r="K21" s="99"/>
      <c r="L21" s="96">
        <f t="shared" si="1"/>
        <v>0</v>
      </c>
      <c r="M21" s="97" t="e">
        <f t="shared" si="2"/>
        <v>#DIV/0!</v>
      </c>
      <c r="N21" s="129"/>
    </row>
    <row r="22" spans="1:14" ht="15" customHeight="1">
      <c r="A22" s="102" t="s">
        <v>55</v>
      </c>
      <c r="B22" s="18"/>
      <c r="C22" s="18"/>
      <c r="D22" s="96">
        <f t="shared" si="3"/>
        <v>0</v>
      </c>
      <c r="E22" s="101" t="e">
        <f t="shared" si="4"/>
        <v>#DIV/0!</v>
      </c>
      <c r="F22" s="18"/>
      <c r="G22" s="98" t="s">
        <v>56</v>
      </c>
      <c r="H22" s="99">
        <f t="shared" si="5"/>
        <v>0</v>
      </c>
      <c r="I22" s="99"/>
      <c r="J22" s="99"/>
      <c r="K22" s="99"/>
      <c r="L22" s="96">
        <f t="shared" si="1"/>
        <v>0</v>
      </c>
      <c r="M22" s="97" t="e">
        <f t="shared" si="2"/>
        <v>#DIV/0!</v>
      </c>
      <c r="N22" s="129"/>
    </row>
    <row r="23" spans="1:14" ht="15" customHeight="1">
      <c r="A23" s="102" t="s">
        <v>57</v>
      </c>
      <c r="B23" s="18"/>
      <c r="C23" s="18"/>
      <c r="D23" s="96">
        <f t="shared" si="3"/>
        <v>0</v>
      </c>
      <c r="E23" s="101" t="e">
        <f t="shared" si="4"/>
        <v>#DIV/0!</v>
      </c>
      <c r="F23" s="18"/>
      <c r="G23" s="98" t="s">
        <v>58</v>
      </c>
      <c r="H23" s="99">
        <f t="shared" si="5"/>
        <v>0</v>
      </c>
      <c r="I23" s="99"/>
      <c r="J23" s="99"/>
      <c r="K23" s="99"/>
      <c r="L23" s="96">
        <f t="shared" si="1"/>
        <v>0</v>
      </c>
      <c r="M23" s="97" t="e">
        <f t="shared" si="2"/>
        <v>#DIV/0!</v>
      </c>
      <c r="N23" s="129"/>
    </row>
    <row r="24" spans="1:14" ht="15" customHeight="1">
      <c r="A24" s="102" t="s">
        <v>59</v>
      </c>
      <c r="B24" s="18"/>
      <c r="C24" s="18"/>
      <c r="D24" s="96">
        <f t="shared" si="3"/>
        <v>0</v>
      </c>
      <c r="E24" s="101" t="e">
        <f t="shared" si="4"/>
        <v>#DIV/0!</v>
      </c>
      <c r="F24" s="18"/>
      <c r="G24" s="98" t="s">
        <v>60</v>
      </c>
      <c r="H24" s="99">
        <f t="shared" si="5"/>
        <v>0</v>
      </c>
      <c r="I24" s="99"/>
      <c r="J24" s="99"/>
      <c r="K24" s="99"/>
      <c r="L24" s="96">
        <f t="shared" si="1"/>
        <v>0</v>
      </c>
      <c r="M24" s="97" t="e">
        <f t="shared" si="2"/>
        <v>#DIV/0!</v>
      </c>
      <c r="N24" s="129"/>
    </row>
    <row r="25" spans="1:14" ht="15" customHeight="1">
      <c r="A25" s="100" t="s">
        <v>61</v>
      </c>
      <c r="B25" s="18"/>
      <c r="C25" s="18"/>
      <c r="D25" s="96">
        <f t="shared" si="3"/>
        <v>0</v>
      </c>
      <c r="E25" s="101" t="e">
        <f t="shared" si="4"/>
        <v>#DIV/0!</v>
      </c>
      <c r="F25" s="18"/>
      <c r="G25" s="98" t="s">
        <v>62</v>
      </c>
      <c r="H25" s="99">
        <f t="shared" si="5"/>
        <v>47117.15</v>
      </c>
      <c r="I25" s="99">
        <v>47117.15</v>
      </c>
      <c r="J25" s="99"/>
      <c r="K25" s="99">
        <v>329441.85</v>
      </c>
      <c r="L25" s="96">
        <f t="shared" si="1"/>
        <v>282324.69999999995</v>
      </c>
      <c r="M25" s="97">
        <f t="shared" si="2"/>
        <v>599.1973198718513</v>
      </c>
      <c r="N25" s="129"/>
    </row>
    <row r="26" spans="1:14" ht="15" customHeight="1">
      <c r="A26" s="100" t="s">
        <v>63</v>
      </c>
      <c r="B26" s="18"/>
      <c r="C26" s="18"/>
      <c r="D26" s="96">
        <f t="shared" si="3"/>
        <v>0</v>
      </c>
      <c r="E26" s="101" t="e">
        <f t="shared" si="4"/>
        <v>#DIV/0!</v>
      </c>
      <c r="F26" s="18"/>
      <c r="G26" s="98" t="s">
        <v>64</v>
      </c>
      <c r="H26" s="99">
        <f t="shared" si="5"/>
        <v>0</v>
      </c>
      <c r="I26" s="99"/>
      <c r="J26" s="99"/>
      <c r="K26" s="99"/>
      <c r="L26" s="96">
        <f t="shared" si="1"/>
        <v>0</v>
      </c>
      <c r="M26" s="97" t="e">
        <f t="shared" si="2"/>
        <v>#DIV/0!</v>
      </c>
      <c r="N26" s="129"/>
    </row>
    <row r="27" spans="1:14" ht="15" customHeight="1">
      <c r="A27" s="100" t="s">
        <v>65</v>
      </c>
      <c r="B27" s="18"/>
      <c r="C27" s="18"/>
      <c r="D27" s="96">
        <f t="shared" si="3"/>
        <v>0</v>
      </c>
      <c r="E27" s="101" t="e">
        <f t="shared" si="4"/>
        <v>#DIV/0!</v>
      </c>
      <c r="F27" s="18"/>
      <c r="G27" s="98" t="s">
        <v>66</v>
      </c>
      <c r="H27" s="99">
        <f t="shared" si="5"/>
        <v>0</v>
      </c>
      <c r="I27" s="99"/>
      <c r="J27" s="99"/>
      <c r="K27" s="99"/>
      <c r="L27" s="96">
        <f t="shared" si="1"/>
        <v>0</v>
      </c>
      <c r="M27" s="97" t="e">
        <f t="shared" si="2"/>
        <v>#DIV/0!</v>
      </c>
      <c r="N27" s="129"/>
    </row>
    <row r="28" spans="1:14" ht="15" customHeight="1">
      <c r="A28" s="103" t="s">
        <v>67</v>
      </c>
      <c r="B28" s="18"/>
      <c r="C28" s="18"/>
      <c r="D28" s="96">
        <f t="shared" si="3"/>
        <v>0</v>
      </c>
      <c r="E28" s="101" t="e">
        <f t="shared" si="4"/>
        <v>#DIV/0!</v>
      </c>
      <c r="F28" s="18"/>
      <c r="G28" s="104" t="s">
        <v>68</v>
      </c>
      <c r="H28" s="99">
        <f t="shared" si="5"/>
        <v>0</v>
      </c>
      <c r="I28" s="99"/>
      <c r="J28" s="99"/>
      <c r="K28" s="99">
        <v>100000</v>
      </c>
      <c r="L28" s="96">
        <f t="shared" si="1"/>
        <v>100000</v>
      </c>
      <c r="M28" s="97" t="e">
        <f t="shared" si="2"/>
        <v>#DIV/0!</v>
      </c>
      <c r="N28" s="129"/>
    </row>
    <row r="29" spans="1:14" ht="15" customHeight="1">
      <c r="A29" s="17" t="s">
        <v>69</v>
      </c>
      <c r="B29" s="18">
        <v>484422</v>
      </c>
      <c r="C29" s="18">
        <f>SUM(C30:C37)</f>
        <v>1208130</v>
      </c>
      <c r="D29" s="96">
        <f t="shared" si="3"/>
        <v>723708</v>
      </c>
      <c r="E29" s="101">
        <f t="shared" si="4"/>
        <v>149.3961876215366</v>
      </c>
      <c r="F29" s="18"/>
      <c r="G29" s="104" t="s">
        <v>70</v>
      </c>
      <c r="H29" s="99">
        <f>H30</f>
        <v>0</v>
      </c>
      <c r="I29" s="99"/>
      <c r="J29" s="99"/>
      <c r="K29" s="99"/>
      <c r="L29" s="96">
        <f t="shared" si="1"/>
        <v>0</v>
      </c>
      <c r="M29" s="97" t="e">
        <f t="shared" si="2"/>
        <v>#DIV/0!</v>
      </c>
      <c r="N29" s="129"/>
    </row>
    <row r="30" spans="1:14" ht="15" customHeight="1">
      <c r="A30" s="103" t="s">
        <v>71</v>
      </c>
      <c r="B30" s="18"/>
      <c r="C30" s="18"/>
      <c r="D30" s="96">
        <f t="shared" si="3"/>
        <v>0</v>
      </c>
      <c r="E30" s="101" t="e">
        <f t="shared" si="4"/>
        <v>#DIV/0!</v>
      </c>
      <c r="F30" s="18"/>
      <c r="G30" s="104" t="s">
        <v>72</v>
      </c>
      <c r="H30" s="99">
        <f>H31</f>
        <v>0</v>
      </c>
      <c r="I30" s="99"/>
      <c r="J30" s="99"/>
      <c r="K30" s="99"/>
      <c r="L30" s="96">
        <f t="shared" si="1"/>
        <v>0</v>
      </c>
      <c r="M30" s="97" t="e">
        <f t="shared" si="2"/>
        <v>#DIV/0!</v>
      </c>
      <c r="N30" s="99"/>
    </row>
    <row r="31" spans="1:14" ht="15" customHeight="1">
      <c r="A31" s="103" t="s">
        <v>73</v>
      </c>
      <c r="B31" s="18"/>
      <c r="C31" s="18"/>
      <c r="D31" s="96">
        <f t="shared" si="3"/>
        <v>0</v>
      </c>
      <c r="E31" s="101" t="e">
        <f t="shared" si="4"/>
        <v>#DIV/0!</v>
      </c>
      <c r="F31" s="18"/>
      <c r="G31" s="104"/>
      <c r="H31" s="99"/>
      <c r="I31" s="99"/>
      <c r="J31" s="99"/>
      <c r="K31" s="99"/>
      <c r="L31" s="96"/>
      <c r="M31" s="101"/>
      <c r="N31" s="129"/>
    </row>
    <row r="32" spans="1:14" ht="15" customHeight="1">
      <c r="A32" s="103" t="s">
        <v>74</v>
      </c>
      <c r="B32" s="18"/>
      <c r="C32" s="18"/>
      <c r="D32" s="96">
        <f t="shared" si="3"/>
        <v>0</v>
      </c>
      <c r="E32" s="101" t="e">
        <f t="shared" si="4"/>
        <v>#DIV/0!</v>
      </c>
      <c r="F32" s="18"/>
      <c r="G32" s="104"/>
      <c r="H32" s="99"/>
      <c r="I32" s="99"/>
      <c r="J32" s="99"/>
      <c r="K32" s="99"/>
      <c r="L32" s="96"/>
      <c r="M32" s="101"/>
      <c r="N32" s="129"/>
    </row>
    <row r="33" spans="1:14" ht="15" customHeight="1">
      <c r="A33" s="103" t="s">
        <v>75</v>
      </c>
      <c r="B33" s="18"/>
      <c r="C33" s="18"/>
      <c r="D33" s="96">
        <f t="shared" si="3"/>
        <v>0</v>
      </c>
      <c r="E33" s="101" t="e">
        <f t="shared" si="4"/>
        <v>#DIV/0!</v>
      </c>
      <c r="F33" s="18"/>
      <c r="G33" s="104"/>
      <c r="H33" s="99"/>
      <c r="I33" s="99"/>
      <c r="J33" s="99"/>
      <c r="K33" s="99"/>
      <c r="L33" s="96"/>
      <c r="M33" s="101"/>
      <c r="N33" s="129"/>
    </row>
    <row r="34" spans="1:14" ht="15" customHeight="1">
      <c r="A34" s="103" t="s">
        <v>76</v>
      </c>
      <c r="B34" s="18">
        <v>94422</v>
      </c>
      <c r="C34" s="18"/>
      <c r="D34" s="96">
        <f t="shared" si="3"/>
        <v>-94422</v>
      </c>
      <c r="E34" s="101">
        <f t="shared" si="4"/>
        <v>-100</v>
      </c>
      <c r="F34" s="18"/>
      <c r="G34" s="104"/>
      <c r="H34" s="99"/>
      <c r="I34" s="99"/>
      <c r="J34" s="99"/>
      <c r="K34" s="99"/>
      <c r="L34" s="96"/>
      <c r="M34" s="101"/>
      <c r="N34" s="129"/>
    </row>
    <row r="35" spans="1:14" ht="15" customHeight="1">
      <c r="A35" s="103" t="s">
        <v>77</v>
      </c>
      <c r="B35" s="18">
        <v>390000</v>
      </c>
      <c r="C35" s="18">
        <v>350000</v>
      </c>
      <c r="D35" s="96">
        <f t="shared" si="3"/>
        <v>-40000</v>
      </c>
      <c r="E35" s="101">
        <f t="shared" si="4"/>
        <v>-10.256410256410255</v>
      </c>
      <c r="F35" s="18"/>
      <c r="G35" s="104"/>
      <c r="H35" s="99"/>
      <c r="I35" s="99"/>
      <c r="J35" s="99"/>
      <c r="K35" s="99"/>
      <c r="L35" s="96"/>
      <c r="M35" s="101"/>
      <c r="N35" s="129"/>
    </row>
    <row r="36" spans="1:14" ht="15" customHeight="1">
      <c r="A36" s="103" t="s">
        <v>78</v>
      </c>
      <c r="B36" s="18"/>
      <c r="C36" s="18"/>
      <c r="D36" s="96"/>
      <c r="E36" s="101"/>
      <c r="F36" s="18"/>
      <c r="G36" s="104"/>
      <c r="H36" s="99"/>
      <c r="I36" s="99"/>
      <c r="J36" s="99"/>
      <c r="K36" s="99"/>
      <c r="L36" s="96"/>
      <c r="M36" s="101"/>
      <c r="N36" s="129"/>
    </row>
    <row r="37" spans="1:14" ht="15" customHeight="1">
      <c r="A37" s="103" t="s">
        <v>79</v>
      </c>
      <c r="B37" s="18"/>
      <c r="C37" s="18">
        <v>858130</v>
      </c>
      <c r="D37" s="96">
        <f>C37-B37</f>
        <v>858130</v>
      </c>
      <c r="E37" s="101" t="e">
        <f>D37/B37*100</f>
        <v>#DIV/0!</v>
      </c>
      <c r="F37" s="18"/>
      <c r="G37" s="104"/>
      <c r="H37" s="99"/>
      <c r="I37" s="99"/>
      <c r="J37" s="99"/>
      <c r="K37" s="99"/>
      <c r="L37" s="96"/>
      <c r="M37" s="101"/>
      <c r="N37" s="129"/>
    </row>
    <row r="38" spans="1:14" s="65" customFormat="1" ht="18.75" customHeight="1">
      <c r="A38" s="105" t="s">
        <v>80</v>
      </c>
      <c r="B38" s="37">
        <f>SUM(B39,B45,B55:B59)</f>
        <v>50092148</v>
      </c>
      <c r="C38" s="37">
        <f>SUM(C39,C45,C55:C59)</f>
        <v>11547391</v>
      </c>
      <c r="D38" s="96">
        <f aca="true" t="shared" si="6" ref="D38:D53">C38-B38</f>
        <v>-38544757</v>
      </c>
      <c r="E38" s="101">
        <f aca="true" t="shared" si="7" ref="E38:E53">D38/B38*100</f>
        <v>-76.94770246227014</v>
      </c>
      <c r="F38" s="37"/>
      <c r="G38" s="105" t="s">
        <v>81</v>
      </c>
      <c r="H38" s="106">
        <f>SUM(H39,H46,H53,H51,H57)</f>
        <v>1548582</v>
      </c>
      <c r="I38" s="106">
        <f aca="true" t="shared" si="8" ref="H38:K38">SUM(I39,I46,I51,I57)</f>
        <v>1548582</v>
      </c>
      <c r="J38" s="106">
        <f t="shared" si="8"/>
        <v>0</v>
      </c>
      <c r="K38" s="106">
        <f t="shared" si="8"/>
        <v>0</v>
      </c>
      <c r="L38" s="106">
        <f>K38-H38</f>
        <v>-1548582</v>
      </c>
      <c r="M38" s="101">
        <f aca="true" t="shared" si="9" ref="M38:M59">L38/H38*100</f>
        <v>-100</v>
      </c>
      <c r="N38" s="106"/>
    </row>
    <row r="39" spans="1:14" s="66" customFormat="1" ht="18.75" customHeight="1">
      <c r="A39" s="54" t="s">
        <v>82</v>
      </c>
      <c r="B39" s="95">
        <f>SUM(B40:B44)</f>
        <v>0</v>
      </c>
      <c r="C39" s="95">
        <f>SUM(C40:C44)</f>
        <v>0</v>
      </c>
      <c r="D39" s="96">
        <f t="shared" si="6"/>
        <v>0</v>
      </c>
      <c r="E39" s="101" t="e">
        <f t="shared" si="7"/>
        <v>#DIV/0!</v>
      </c>
      <c r="F39" s="107"/>
      <c r="G39" s="108" t="s">
        <v>83</v>
      </c>
      <c r="H39" s="107">
        <f>SUM(H40:H42)</f>
        <v>0</v>
      </c>
      <c r="I39" s="107"/>
      <c r="J39" s="107"/>
      <c r="K39" s="107">
        <f>K40+K41+K44</f>
        <v>0</v>
      </c>
      <c r="L39" s="96">
        <f>K39-H39</f>
        <v>0</v>
      </c>
      <c r="M39" s="101" t="e">
        <f t="shared" si="9"/>
        <v>#DIV/0!</v>
      </c>
      <c r="N39" s="107"/>
    </row>
    <row r="40" spans="1:14" ht="15" customHeight="1">
      <c r="A40" s="103" t="s">
        <v>84</v>
      </c>
      <c r="B40" s="18"/>
      <c r="C40" s="18"/>
      <c r="D40" s="96">
        <f t="shared" si="6"/>
        <v>0</v>
      </c>
      <c r="E40" s="101" t="e">
        <f t="shared" si="7"/>
        <v>#DIV/0!</v>
      </c>
      <c r="F40" s="18"/>
      <c r="G40" s="42" t="s">
        <v>85</v>
      </c>
      <c r="H40" s="99"/>
      <c r="I40" s="99"/>
      <c r="J40" s="99"/>
      <c r="K40" s="99"/>
      <c r="L40" s="96">
        <f aca="true" t="shared" si="10" ref="L40:L59">K40-H40</f>
        <v>0</v>
      </c>
      <c r="M40" s="101" t="e">
        <f t="shared" si="9"/>
        <v>#DIV/0!</v>
      </c>
      <c r="N40" s="129"/>
    </row>
    <row r="41" spans="1:14" s="65" customFormat="1" ht="14.25" customHeight="1">
      <c r="A41" s="103" t="s">
        <v>86</v>
      </c>
      <c r="B41" s="18"/>
      <c r="C41" s="18"/>
      <c r="D41" s="96">
        <f t="shared" si="6"/>
        <v>0</v>
      </c>
      <c r="E41" s="101" t="e">
        <f t="shared" si="7"/>
        <v>#DIV/0!</v>
      </c>
      <c r="F41" s="18"/>
      <c r="G41" s="42" t="s">
        <v>87</v>
      </c>
      <c r="H41" s="99"/>
      <c r="I41" s="99"/>
      <c r="J41" s="99"/>
      <c r="K41" s="99"/>
      <c r="L41" s="96">
        <f t="shared" si="10"/>
        <v>0</v>
      </c>
      <c r="M41" s="101" t="e">
        <f t="shared" si="9"/>
        <v>#DIV/0!</v>
      </c>
      <c r="N41" s="130"/>
    </row>
    <row r="42" spans="1:14" s="65" customFormat="1" ht="14.25" customHeight="1">
      <c r="A42" s="103" t="s">
        <v>88</v>
      </c>
      <c r="B42" s="18"/>
      <c r="C42" s="18"/>
      <c r="D42" s="96">
        <f t="shared" si="6"/>
        <v>0</v>
      </c>
      <c r="E42" s="101" t="e">
        <f t="shared" si="7"/>
        <v>#DIV/0!</v>
      </c>
      <c r="F42" s="18"/>
      <c r="G42" s="42" t="s">
        <v>89</v>
      </c>
      <c r="H42" s="99"/>
      <c r="I42" s="99"/>
      <c r="J42" s="99"/>
      <c r="K42" s="99"/>
      <c r="L42" s="96">
        <f t="shared" si="10"/>
        <v>0</v>
      </c>
      <c r="M42" s="101" t="e">
        <f t="shared" si="9"/>
        <v>#DIV/0!</v>
      </c>
      <c r="N42" s="130"/>
    </row>
    <row r="43" spans="1:14" s="65" customFormat="1" ht="14.25" customHeight="1">
      <c r="A43" s="103" t="s">
        <v>90</v>
      </c>
      <c r="B43" s="18"/>
      <c r="C43" s="18"/>
      <c r="D43" s="96">
        <f t="shared" si="6"/>
        <v>0</v>
      </c>
      <c r="E43" s="101" t="e">
        <f t="shared" si="7"/>
        <v>#DIV/0!</v>
      </c>
      <c r="F43" s="18"/>
      <c r="G43" s="109"/>
      <c r="H43" s="99"/>
      <c r="I43" s="99"/>
      <c r="J43" s="99"/>
      <c r="K43" s="99"/>
      <c r="L43" s="96">
        <f t="shared" si="10"/>
        <v>0</v>
      </c>
      <c r="M43" s="101" t="e">
        <f t="shared" si="9"/>
        <v>#DIV/0!</v>
      </c>
      <c r="N43" s="130"/>
    </row>
    <row r="44" spans="1:14" ht="15" customHeight="1">
      <c r="A44" s="110" t="s">
        <v>91</v>
      </c>
      <c r="B44" s="18"/>
      <c r="C44" s="18"/>
      <c r="D44" s="96">
        <f t="shared" si="6"/>
        <v>0</v>
      </c>
      <c r="E44" s="101" t="e">
        <f t="shared" si="7"/>
        <v>#DIV/0!</v>
      </c>
      <c r="F44" s="18"/>
      <c r="G44" s="111"/>
      <c r="H44" s="99"/>
      <c r="I44" s="99"/>
      <c r="J44" s="99"/>
      <c r="K44" s="99"/>
      <c r="L44" s="96">
        <f t="shared" si="10"/>
        <v>0</v>
      </c>
      <c r="M44" s="101" t="e">
        <f t="shared" si="9"/>
        <v>#DIV/0!</v>
      </c>
      <c r="N44" s="129"/>
    </row>
    <row r="45" spans="1:14" s="65" customFormat="1" ht="15" customHeight="1">
      <c r="A45" s="112" t="s">
        <v>92</v>
      </c>
      <c r="B45" s="18">
        <f>SUM(B46:B54)</f>
        <v>9914488</v>
      </c>
      <c r="C45" s="18">
        <f>SUM(C46:C54)</f>
        <v>9998809</v>
      </c>
      <c r="D45" s="96">
        <f t="shared" si="6"/>
        <v>84321</v>
      </c>
      <c r="E45" s="101">
        <f t="shared" si="7"/>
        <v>0.8504826472128465</v>
      </c>
      <c r="F45" s="18"/>
      <c r="G45" s="113"/>
      <c r="H45" s="99"/>
      <c r="I45" s="99"/>
      <c r="J45" s="99"/>
      <c r="K45" s="99"/>
      <c r="L45" s="96">
        <f t="shared" si="10"/>
        <v>0</v>
      </c>
      <c r="M45" s="101" t="e">
        <f t="shared" si="9"/>
        <v>#DIV/0!</v>
      </c>
      <c r="N45" s="130"/>
    </row>
    <row r="46" spans="1:14" ht="15" customHeight="1">
      <c r="A46" s="46" t="s">
        <v>93</v>
      </c>
      <c r="B46" s="18">
        <v>1190000</v>
      </c>
      <c r="C46" s="18">
        <v>1190000</v>
      </c>
      <c r="D46" s="96">
        <f t="shared" si="6"/>
        <v>0</v>
      </c>
      <c r="E46" s="101">
        <f t="shared" si="7"/>
        <v>0</v>
      </c>
      <c r="F46" s="18"/>
      <c r="G46" s="114" t="s">
        <v>94</v>
      </c>
      <c r="H46" s="99"/>
      <c r="I46" s="99"/>
      <c r="J46" s="99"/>
      <c r="K46" s="99"/>
      <c r="L46" s="96">
        <f t="shared" si="10"/>
        <v>0</v>
      </c>
      <c r="M46" s="101" t="e">
        <f t="shared" si="9"/>
        <v>#DIV/0!</v>
      </c>
      <c r="N46" s="129"/>
    </row>
    <row r="47" spans="1:14" ht="15" customHeight="1">
      <c r="A47" s="46" t="s">
        <v>95</v>
      </c>
      <c r="B47" s="18"/>
      <c r="C47" s="18"/>
      <c r="D47" s="96">
        <f t="shared" si="6"/>
        <v>0</v>
      </c>
      <c r="E47" s="101" t="e">
        <f t="shared" si="7"/>
        <v>#DIV/0!</v>
      </c>
      <c r="F47" s="18"/>
      <c r="G47" s="114"/>
      <c r="H47" s="99"/>
      <c r="I47" s="99"/>
      <c r="J47" s="99"/>
      <c r="K47" s="99"/>
      <c r="L47" s="96">
        <f t="shared" si="10"/>
        <v>0</v>
      </c>
      <c r="M47" s="101" t="e">
        <f t="shared" si="9"/>
        <v>#DIV/0!</v>
      </c>
      <c r="N47" s="129"/>
    </row>
    <row r="48" spans="1:14" ht="15" customHeight="1">
      <c r="A48" s="46" t="s">
        <v>96</v>
      </c>
      <c r="B48" s="18"/>
      <c r="C48" s="18"/>
      <c r="D48" s="96">
        <f t="shared" si="6"/>
        <v>0</v>
      </c>
      <c r="E48" s="101" t="e">
        <f t="shared" si="7"/>
        <v>#DIV/0!</v>
      </c>
      <c r="F48" s="18"/>
      <c r="G48" s="114"/>
      <c r="H48" s="99"/>
      <c r="I48" s="99"/>
      <c r="J48" s="99"/>
      <c r="K48" s="99"/>
      <c r="L48" s="96">
        <f t="shared" si="10"/>
        <v>0</v>
      </c>
      <c r="M48" s="101" t="e">
        <f t="shared" si="9"/>
        <v>#DIV/0!</v>
      </c>
      <c r="N48" s="129"/>
    </row>
    <row r="49" spans="1:14" ht="15" customHeight="1">
      <c r="A49" s="46" t="s">
        <v>97</v>
      </c>
      <c r="B49" s="18"/>
      <c r="C49" s="18"/>
      <c r="D49" s="96">
        <f t="shared" si="6"/>
        <v>0</v>
      </c>
      <c r="E49" s="101" t="e">
        <f t="shared" si="7"/>
        <v>#DIV/0!</v>
      </c>
      <c r="F49" s="18"/>
      <c r="G49" s="115"/>
      <c r="H49" s="99"/>
      <c r="I49" s="99"/>
      <c r="J49" s="99"/>
      <c r="K49" s="99"/>
      <c r="L49" s="96">
        <f t="shared" si="10"/>
        <v>0</v>
      </c>
      <c r="M49" s="101" t="e">
        <f t="shared" si="9"/>
        <v>#DIV/0!</v>
      </c>
      <c r="N49" s="129"/>
    </row>
    <row r="50" spans="1:14" ht="15" customHeight="1">
      <c r="A50" s="46" t="s">
        <v>98</v>
      </c>
      <c r="B50" s="18"/>
      <c r="C50" s="18"/>
      <c r="D50" s="96">
        <f t="shared" si="6"/>
        <v>0</v>
      </c>
      <c r="E50" s="101" t="e">
        <f t="shared" si="7"/>
        <v>#DIV/0!</v>
      </c>
      <c r="F50" s="18"/>
      <c r="G50" s="116"/>
      <c r="H50" s="99"/>
      <c r="I50" s="99"/>
      <c r="J50" s="99"/>
      <c r="K50" s="99"/>
      <c r="L50" s="96">
        <f t="shared" si="10"/>
        <v>0</v>
      </c>
      <c r="M50" s="101" t="e">
        <f t="shared" si="9"/>
        <v>#DIV/0!</v>
      </c>
      <c r="N50" s="129"/>
    </row>
    <row r="51" spans="1:14" ht="15" customHeight="1">
      <c r="A51" s="46" t="s">
        <v>99</v>
      </c>
      <c r="B51" s="18"/>
      <c r="C51" s="18"/>
      <c r="D51" s="96">
        <f t="shared" si="6"/>
        <v>0</v>
      </c>
      <c r="E51" s="101" t="e">
        <f t="shared" si="7"/>
        <v>#DIV/0!</v>
      </c>
      <c r="F51" s="18"/>
      <c r="G51" s="114" t="s">
        <v>100</v>
      </c>
      <c r="H51" s="111"/>
      <c r="I51" s="111"/>
      <c r="J51" s="111"/>
      <c r="K51" s="111"/>
      <c r="L51" s="96">
        <f t="shared" si="10"/>
        <v>0</v>
      </c>
      <c r="M51" s="101" t="e">
        <f t="shared" si="9"/>
        <v>#DIV/0!</v>
      </c>
      <c r="N51" s="129"/>
    </row>
    <row r="52" spans="1:14" ht="15" customHeight="1">
      <c r="A52" s="46" t="s">
        <v>101</v>
      </c>
      <c r="B52" s="18"/>
      <c r="C52" s="18"/>
      <c r="D52" s="96">
        <f t="shared" si="6"/>
        <v>0</v>
      </c>
      <c r="E52" s="101" t="e">
        <f t="shared" si="7"/>
        <v>#DIV/0!</v>
      </c>
      <c r="F52" s="18"/>
      <c r="G52" s="117"/>
      <c r="H52" s="99"/>
      <c r="I52" s="99"/>
      <c r="J52" s="99"/>
      <c r="K52" s="99"/>
      <c r="L52" s="96">
        <f t="shared" si="10"/>
        <v>0</v>
      </c>
      <c r="M52" s="101" t="e">
        <f t="shared" si="9"/>
        <v>#DIV/0!</v>
      </c>
      <c r="N52" s="129"/>
    </row>
    <row r="53" spans="1:14" ht="15" customHeight="1">
      <c r="A53" s="46" t="s">
        <v>102</v>
      </c>
      <c r="B53" s="18">
        <v>660000</v>
      </c>
      <c r="C53" s="18">
        <v>660000</v>
      </c>
      <c r="D53" s="96">
        <f t="shared" si="6"/>
        <v>0</v>
      </c>
      <c r="E53" s="101">
        <f t="shared" si="7"/>
        <v>0</v>
      </c>
      <c r="F53" s="18"/>
      <c r="G53" s="50" t="s">
        <v>103</v>
      </c>
      <c r="H53" s="99"/>
      <c r="I53" s="99"/>
      <c r="J53" s="99"/>
      <c r="K53" s="99"/>
      <c r="L53" s="96">
        <f t="shared" si="10"/>
        <v>0</v>
      </c>
      <c r="M53" s="101" t="e">
        <f t="shared" si="9"/>
        <v>#DIV/0!</v>
      </c>
      <c r="N53" s="129"/>
    </row>
    <row r="54" spans="1:14" ht="15" customHeight="1">
      <c r="A54" s="46" t="s">
        <v>104</v>
      </c>
      <c r="B54" s="18">
        <v>8064488</v>
      </c>
      <c r="C54" s="18">
        <v>8148809</v>
      </c>
      <c r="D54" s="96"/>
      <c r="E54" s="101"/>
      <c r="F54" s="18"/>
      <c r="G54" s="117"/>
      <c r="H54" s="99"/>
      <c r="I54" s="99"/>
      <c r="J54" s="99"/>
      <c r="K54" s="99"/>
      <c r="L54" s="96">
        <f t="shared" si="10"/>
        <v>0</v>
      </c>
      <c r="M54" s="101" t="e">
        <f t="shared" si="9"/>
        <v>#DIV/0!</v>
      </c>
      <c r="N54" s="129"/>
    </row>
    <row r="55" spans="1:14" ht="15" customHeight="1">
      <c r="A55" s="112" t="s">
        <v>105</v>
      </c>
      <c r="B55" s="18">
        <v>28590012</v>
      </c>
      <c r="C55" s="18"/>
      <c r="D55" s="96">
        <f aca="true" t="shared" si="11" ref="D55:D60">C55-B55</f>
        <v>-28590012</v>
      </c>
      <c r="E55" s="101">
        <f aca="true" t="shared" si="12" ref="E55:E60">D55/B55*100</f>
        <v>-100</v>
      </c>
      <c r="F55" s="18"/>
      <c r="G55" s="117"/>
      <c r="H55" s="99"/>
      <c r="I55" s="99"/>
      <c r="J55" s="99"/>
      <c r="K55" s="99"/>
      <c r="L55" s="96">
        <f t="shared" si="10"/>
        <v>0</v>
      </c>
      <c r="M55" s="101" t="e">
        <f t="shared" si="9"/>
        <v>#DIV/0!</v>
      </c>
      <c r="N55" s="129"/>
    </row>
    <row r="56" spans="1:14" ht="15" customHeight="1">
      <c r="A56" s="108" t="s">
        <v>106</v>
      </c>
      <c r="B56" s="18">
        <v>4860130</v>
      </c>
      <c r="C56" s="18">
        <v>1548582</v>
      </c>
      <c r="D56" s="96">
        <f t="shared" si="11"/>
        <v>-3311548</v>
      </c>
      <c r="E56" s="101">
        <f t="shared" si="12"/>
        <v>-68.13702514130281</v>
      </c>
      <c r="F56" s="18"/>
      <c r="G56" s="54"/>
      <c r="H56" s="99"/>
      <c r="I56" s="99"/>
      <c r="J56" s="99"/>
      <c r="K56" s="99"/>
      <c r="L56" s="96">
        <f t="shared" si="10"/>
        <v>0</v>
      </c>
      <c r="M56" s="101" t="e">
        <f t="shared" si="9"/>
        <v>#DIV/0!</v>
      </c>
      <c r="N56" s="129"/>
    </row>
    <row r="57" spans="1:14" ht="15" customHeight="1">
      <c r="A57" s="52" t="s">
        <v>107</v>
      </c>
      <c r="B57" s="118">
        <v>6727518</v>
      </c>
      <c r="C57" s="118"/>
      <c r="D57" s="96">
        <f t="shared" si="11"/>
        <v>-6727518</v>
      </c>
      <c r="E57" s="101">
        <f t="shared" si="12"/>
        <v>-100</v>
      </c>
      <c r="F57" s="18"/>
      <c r="G57" s="54" t="s">
        <v>108</v>
      </c>
      <c r="H57" s="99">
        <v>1548582</v>
      </c>
      <c r="I57" s="99">
        <v>1548582</v>
      </c>
      <c r="J57" s="99"/>
      <c r="K57" s="99"/>
      <c r="L57" s="96">
        <f t="shared" si="10"/>
        <v>-1548582</v>
      </c>
      <c r="M57" s="101">
        <f t="shared" si="9"/>
        <v>-100</v>
      </c>
      <c r="N57" s="99"/>
    </row>
    <row r="58" spans="1:14" ht="15" customHeight="1">
      <c r="A58" s="54" t="s">
        <v>109</v>
      </c>
      <c r="B58" s="18"/>
      <c r="C58" s="18"/>
      <c r="D58" s="96">
        <f t="shared" si="11"/>
        <v>0</v>
      </c>
      <c r="E58" s="101" t="e">
        <f t="shared" si="12"/>
        <v>#DIV/0!</v>
      </c>
      <c r="F58" s="18"/>
      <c r="G58" s="109" t="s">
        <v>110</v>
      </c>
      <c r="H58" s="99"/>
      <c r="I58" s="99"/>
      <c r="J58" s="99"/>
      <c r="K58" s="99"/>
      <c r="L58" s="96">
        <f t="shared" si="10"/>
        <v>0</v>
      </c>
      <c r="M58" s="101" t="e">
        <f t="shared" si="9"/>
        <v>#DIV/0!</v>
      </c>
      <c r="N58" s="131"/>
    </row>
    <row r="59" spans="1:14" ht="15" customHeight="1">
      <c r="A59" s="54" t="s">
        <v>111</v>
      </c>
      <c r="B59" s="18"/>
      <c r="C59" s="18"/>
      <c r="D59" s="96">
        <f t="shared" si="11"/>
        <v>0</v>
      </c>
      <c r="E59" s="101" t="e">
        <f t="shared" si="12"/>
        <v>#DIV/0!</v>
      </c>
      <c r="F59" s="18"/>
      <c r="G59" s="109" t="s">
        <v>112</v>
      </c>
      <c r="H59" s="99"/>
      <c r="I59" s="99"/>
      <c r="J59" s="99"/>
      <c r="K59" s="99"/>
      <c r="L59" s="96">
        <f t="shared" si="10"/>
        <v>0</v>
      </c>
      <c r="M59" s="101" t="e">
        <f t="shared" si="9"/>
        <v>#DIV/0!</v>
      </c>
      <c r="N59" s="131"/>
    </row>
    <row r="60" spans="1:18" s="67" customFormat="1" ht="17.25" customHeight="1">
      <c r="A60" s="94" t="s">
        <v>113</v>
      </c>
      <c r="B60" s="119">
        <f>B7+B38</f>
        <v>50969875.83</v>
      </c>
      <c r="C60" s="119">
        <f>C7+C38</f>
        <v>13937146</v>
      </c>
      <c r="D60" s="96">
        <f t="shared" si="11"/>
        <v>-37032729.83</v>
      </c>
      <c r="E60" s="101">
        <f t="shared" si="12"/>
        <v>-72.65611153049576</v>
      </c>
      <c r="F60" s="120"/>
      <c r="G60" s="94" t="s">
        <v>114</v>
      </c>
      <c r="H60" s="119">
        <f aca="true" t="shared" si="13" ref="H60:L60">H7+H38</f>
        <v>50969876.05</v>
      </c>
      <c r="I60" s="119">
        <f t="shared" si="13"/>
        <v>50969876.05</v>
      </c>
      <c r="J60" s="120">
        <f t="shared" si="13"/>
        <v>0</v>
      </c>
      <c r="K60" s="119">
        <f t="shared" si="13"/>
        <v>13937145.77</v>
      </c>
      <c r="L60" s="119">
        <f t="shared" si="13"/>
        <v>-37032730.28</v>
      </c>
      <c r="M60" s="101">
        <f>L60/I60*100</f>
        <v>-72.65611209976643</v>
      </c>
      <c r="N60" s="120"/>
      <c r="O60" s="132"/>
      <c r="P60" s="132"/>
      <c r="Q60" s="132"/>
      <c r="R60" s="132"/>
    </row>
    <row r="61" spans="1:14" ht="9" customHeight="1">
      <c r="A61" s="74"/>
      <c r="B61" s="74"/>
      <c r="C61" s="74"/>
      <c r="N61" s="133"/>
    </row>
    <row r="62" spans="1:14" ht="12">
      <c r="A62" s="74"/>
      <c r="B62" s="74"/>
      <c r="C62" s="74"/>
      <c r="G62" s="74"/>
      <c r="N62" s="74"/>
    </row>
    <row r="63" spans="1:14" ht="12">
      <c r="A63" s="74"/>
      <c r="B63" s="74"/>
      <c r="C63" s="74"/>
      <c r="G63" s="74"/>
      <c r="H63" s="74"/>
      <c r="I63" s="74"/>
      <c r="M63" s="74"/>
      <c r="N63" s="74"/>
    </row>
    <row r="64" spans="1:14" ht="12">
      <c r="A64" s="74"/>
      <c r="B64" s="74"/>
      <c r="C64" s="74"/>
      <c r="G64" s="74"/>
      <c r="H64" s="74"/>
      <c r="I64" s="74"/>
      <c r="M64" s="74"/>
      <c r="N64" s="74"/>
    </row>
    <row r="65" spans="1:14" ht="12">
      <c r="A65" s="74"/>
      <c r="B65" s="74"/>
      <c r="C65" s="74"/>
      <c r="G65" s="74"/>
      <c r="H65" s="74"/>
      <c r="I65" s="74"/>
      <c r="M65" s="74"/>
      <c r="N65" s="74"/>
    </row>
    <row r="66" spans="1:14" ht="12">
      <c r="A66" s="74"/>
      <c r="B66" s="74"/>
      <c r="C66" s="74"/>
      <c r="G66" s="74"/>
      <c r="H66" s="74"/>
      <c r="I66" s="74"/>
      <c r="M66" s="74"/>
      <c r="N66" s="74"/>
    </row>
    <row r="67" spans="1:13" ht="12">
      <c r="A67" s="74"/>
      <c r="B67" s="74"/>
      <c r="C67" s="74"/>
      <c r="G67" s="74"/>
      <c r="H67" s="74"/>
      <c r="I67" s="74"/>
      <c r="M67" s="74"/>
    </row>
    <row r="68" spans="1:7" ht="12">
      <c r="A68" s="74"/>
      <c r="B68" s="74"/>
      <c r="C68" s="74"/>
      <c r="G68" s="74"/>
    </row>
    <row r="69" spans="1:7" ht="12">
      <c r="A69" s="74"/>
      <c r="B69" s="74"/>
      <c r="C69" s="74"/>
      <c r="G69" s="74"/>
    </row>
    <row r="70" spans="1:7" ht="12">
      <c r="A70" s="74"/>
      <c r="B70" s="74"/>
      <c r="C70" s="74"/>
      <c r="G70" s="74"/>
    </row>
    <row r="71" spans="1:7" ht="12">
      <c r="A71" s="74"/>
      <c r="B71" s="74"/>
      <c r="C71" s="74"/>
      <c r="G71" s="74"/>
    </row>
    <row r="72" spans="1:7" ht="12">
      <c r="A72" s="74"/>
      <c r="B72" s="74"/>
      <c r="C72" s="74"/>
      <c r="G72" s="74"/>
    </row>
    <row r="73" spans="2:7" ht="12">
      <c r="B73" s="74"/>
      <c r="C73" s="74"/>
      <c r="G73" s="74"/>
    </row>
    <row r="74" ht="12">
      <c r="G74" s="74"/>
    </row>
    <row r="75" ht="12">
      <c r="G75" s="74"/>
    </row>
  </sheetData>
  <sheetProtection/>
  <mergeCells count="13">
    <mergeCell ref="A2:N2"/>
    <mergeCell ref="H5:J5"/>
    <mergeCell ref="A5:A6"/>
    <mergeCell ref="B5:B6"/>
    <mergeCell ref="C5:C6"/>
    <mergeCell ref="D5:D6"/>
    <mergeCell ref="E5:E6"/>
    <mergeCell ref="F5:F6"/>
    <mergeCell ref="G5:G6"/>
    <mergeCell ref="K5:K6"/>
    <mergeCell ref="L5:L6"/>
    <mergeCell ref="M5:M6"/>
    <mergeCell ref="N5:N6"/>
  </mergeCells>
  <printOptions horizontalCentered="1"/>
  <pageMargins left="0.35" right="0.35" top="0.21" bottom="0.43" header="0.42" footer="0.23"/>
  <pageSetup firstPageNumber="1" useFirstPageNumber="1" fitToHeight="100" horizontalDpi="600" verticalDpi="600" orientation="landscape" paperSize="8" scale="8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1"/>
  <sheetViews>
    <sheetView tabSelected="1" zoomScaleSheetLayoutView="100" workbookViewId="0" topLeftCell="A147">
      <selection activeCell="B165" sqref="B165"/>
    </sheetView>
  </sheetViews>
  <sheetFormatPr defaultColWidth="9.00390625" defaultRowHeight="14.25"/>
  <cols>
    <col min="1" max="1" width="26.125" style="2" customWidth="1"/>
    <col min="2" max="2" width="11.375" style="2" customWidth="1"/>
    <col min="3" max="3" width="14.125" style="2" customWidth="1"/>
    <col min="4" max="4" width="10.25390625" style="5" customWidth="1"/>
    <col min="5" max="5" width="8.375" style="2" customWidth="1"/>
    <col min="6" max="6" width="7.875" style="2" customWidth="1"/>
    <col min="7" max="7" width="26.625" style="2" customWidth="1"/>
    <col min="8" max="8" width="12.875" style="5" customWidth="1"/>
    <col min="9" max="9" width="12.125" style="2" customWidth="1"/>
    <col min="10" max="10" width="9.875" style="2" customWidth="1"/>
    <col min="11" max="11" width="11.625" style="2" customWidth="1"/>
    <col min="12" max="12" width="10.875" style="2" customWidth="1"/>
    <col min="13" max="13" width="7.50390625" style="2" customWidth="1"/>
    <col min="14" max="14" width="6.00390625" style="2" customWidth="1"/>
    <col min="15" max="16384" width="9.00390625" style="2" customWidth="1"/>
  </cols>
  <sheetData>
    <row r="1" spans="1:256" s="1" customFormat="1" ht="10.5" customHeight="1">
      <c r="A1" s="2"/>
      <c r="B1" s="2"/>
      <c r="C1" s="2"/>
      <c r="D1" s="5"/>
      <c r="E1" s="2"/>
      <c r="F1" s="2"/>
      <c r="G1" s="2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14" s="2" customFormat="1" ht="22.5" customHeight="1">
      <c r="A2" s="6" t="s">
        <v>115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16.5" customHeight="1">
      <c r="A3" s="7" t="s">
        <v>116</v>
      </c>
      <c r="B3" s="4"/>
      <c r="C3" s="4"/>
      <c r="D3" s="3"/>
      <c r="E3" s="4"/>
      <c r="F3" s="4"/>
      <c r="G3" s="4"/>
      <c r="H3" s="3"/>
      <c r="I3" s="4"/>
      <c r="J3" s="4"/>
      <c r="K3" s="4"/>
      <c r="L3" s="4"/>
      <c r="M3" s="4"/>
      <c r="N3" s="28" t="s">
        <v>9</v>
      </c>
    </row>
    <row r="4" spans="1:14" s="2" customFormat="1" ht="19.5" customHeight="1">
      <c r="A4" s="8" t="s">
        <v>117</v>
      </c>
      <c r="B4" s="9"/>
      <c r="C4" s="9"/>
      <c r="D4" s="9"/>
      <c r="E4" s="9"/>
      <c r="F4" s="9"/>
      <c r="G4" s="8" t="s">
        <v>118</v>
      </c>
      <c r="H4" s="9"/>
      <c r="I4" s="9"/>
      <c r="J4" s="9"/>
      <c r="K4" s="9"/>
      <c r="L4" s="9"/>
      <c r="M4" s="9"/>
      <c r="N4" s="9"/>
    </row>
    <row r="5" spans="1:14" s="3" customFormat="1" ht="16.5" customHeight="1">
      <c r="A5" s="10" t="s">
        <v>119</v>
      </c>
      <c r="B5" s="11" t="s">
        <v>13</v>
      </c>
      <c r="C5" s="11" t="s">
        <v>14</v>
      </c>
      <c r="D5" s="11" t="s">
        <v>15</v>
      </c>
      <c r="E5" s="11" t="s">
        <v>16</v>
      </c>
      <c r="F5" s="10" t="s">
        <v>17</v>
      </c>
      <c r="G5" s="10" t="s">
        <v>119</v>
      </c>
      <c r="H5" s="12" t="s">
        <v>19</v>
      </c>
      <c r="I5" s="12"/>
      <c r="J5" s="12"/>
      <c r="K5" s="29" t="s">
        <v>20</v>
      </c>
      <c r="L5" s="11" t="s">
        <v>15</v>
      </c>
      <c r="M5" s="30" t="s">
        <v>120</v>
      </c>
      <c r="N5" s="10" t="s">
        <v>17</v>
      </c>
    </row>
    <row r="6" spans="1:14" s="3" customFormat="1" ht="15" customHeight="1">
      <c r="A6" s="13"/>
      <c r="B6" s="11"/>
      <c r="C6" s="11"/>
      <c r="D6" s="11"/>
      <c r="E6" s="11"/>
      <c r="F6" s="10"/>
      <c r="G6" s="13"/>
      <c r="H6" s="11" t="s">
        <v>22</v>
      </c>
      <c r="I6" s="11" t="s">
        <v>23</v>
      </c>
      <c r="J6" s="11" t="s">
        <v>24</v>
      </c>
      <c r="K6" s="29"/>
      <c r="L6" s="29"/>
      <c r="M6" s="31"/>
      <c r="N6" s="13"/>
    </row>
    <row r="7" spans="1:14" s="3" customFormat="1" ht="18" customHeight="1">
      <c r="A7" s="14" t="s">
        <v>25</v>
      </c>
      <c r="B7" s="15">
        <f>SUM(B8,B29)</f>
        <v>877727.8300000001</v>
      </c>
      <c r="C7" s="15">
        <f>SUM(C8,C29)</f>
        <v>2389755</v>
      </c>
      <c r="D7" s="15">
        <f>SUM(D8,D29)</f>
        <v>1512027.17</v>
      </c>
      <c r="E7" s="16">
        <f aca="true" t="shared" si="0" ref="E7:E9">D7/B7*100</f>
        <v>172.26606224847626</v>
      </c>
      <c r="F7" s="15"/>
      <c r="G7" s="14" t="s">
        <v>26</v>
      </c>
      <c r="H7" s="15">
        <f>SUM(I7:J7)</f>
        <v>49421293.6</v>
      </c>
      <c r="I7" s="15">
        <f>I8+I35+I36+I37+I49+I60+I67+I74+I86+I94+I102+I109+I118+I123+I138+I142+I143+I131+I135+I136+I137</f>
        <v>49421293.6</v>
      </c>
      <c r="J7" s="15">
        <f>J8+J35+J36+J37+J49+J60+J67+J74+J86+J94+J102+J109+J118+J123+J138+J142+J143+J131+J135+J136+J137</f>
        <v>0</v>
      </c>
      <c r="K7" s="15">
        <f>K8+K35+K36+K37+K49+K60+K67+K74+K86+K94+K102+K109+K118+K123+K138+K142+K143</f>
        <v>13937145.77</v>
      </c>
      <c r="L7" s="15">
        <f aca="true" t="shared" si="1" ref="L7:L26">K7-H7</f>
        <v>-35484147.83</v>
      </c>
      <c r="M7" s="16">
        <f aca="true" t="shared" si="2" ref="M7:M70">L7/H7*100</f>
        <v>-71.79931006500404</v>
      </c>
      <c r="N7" s="15"/>
    </row>
    <row r="8" spans="1:14" s="3" customFormat="1" ht="18" customHeight="1">
      <c r="A8" s="17" t="s">
        <v>27</v>
      </c>
      <c r="B8" s="15">
        <f>B15+B18</f>
        <v>393305.83</v>
      </c>
      <c r="C8" s="18">
        <f>SUM(C9:C28)</f>
        <v>1181625</v>
      </c>
      <c r="D8" s="15">
        <f aca="true" t="shared" si="3" ref="D8:D37">C8-B8</f>
        <v>788319.1699999999</v>
      </c>
      <c r="E8" s="16">
        <f t="shared" si="0"/>
        <v>200.43414306876656</v>
      </c>
      <c r="F8" s="15"/>
      <c r="G8" s="19" t="s">
        <v>121</v>
      </c>
      <c r="H8" s="15">
        <f aca="true" t="shared" si="4" ref="H8:H26">I8+J8</f>
        <v>7999408.16</v>
      </c>
      <c r="I8" s="15">
        <f aca="true" t="shared" si="5" ref="I8:K8">SUM(I9:I34)</f>
        <v>7999408.16</v>
      </c>
      <c r="J8" s="15">
        <f t="shared" si="5"/>
        <v>0</v>
      </c>
      <c r="K8" s="15">
        <f t="shared" si="5"/>
        <v>4485968.72</v>
      </c>
      <c r="L8" s="15">
        <f t="shared" si="1"/>
        <v>-3513439.4400000004</v>
      </c>
      <c r="M8" s="16">
        <f t="shared" si="2"/>
        <v>-43.921242293504875</v>
      </c>
      <c r="N8" s="15"/>
    </row>
    <row r="9" spans="1:14" s="3" customFormat="1" ht="18" customHeight="1">
      <c r="A9" s="20" t="s">
        <v>29</v>
      </c>
      <c r="B9" s="21"/>
      <c r="C9" s="21"/>
      <c r="D9" s="15">
        <f t="shared" si="3"/>
        <v>0</v>
      </c>
      <c r="E9" s="16" t="e">
        <f t="shared" si="0"/>
        <v>#DIV/0!</v>
      </c>
      <c r="F9" s="15"/>
      <c r="G9" s="22" t="s">
        <v>122</v>
      </c>
      <c r="H9" s="15">
        <f t="shared" si="4"/>
        <v>41440</v>
      </c>
      <c r="I9" s="15">
        <v>41440</v>
      </c>
      <c r="J9" s="15"/>
      <c r="K9" s="15"/>
      <c r="L9" s="15">
        <f t="shared" si="1"/>
        <v>-41440</v>
      </c>
      <c r="M9" s="16">
        <f t="shared" si="2"/>
        <v>-100</v>
      </c>
      <c r="N9" s="15"/>
    </row>
    <row r="10" spans="1:14" s="3" customFormat="1" ht="18" customHeight="1">
      <c r="A10" s="20" t="s">
        <v>31</v>
      </c>
      <c r="B10" s="21"/>
      <c r="C10" s="21"/>
      <c r="D10" s="15">
        <f t="shared" si="3"/>
        <v>0</v>
      </c>
      <c r="E10" s="16" t="e">
        <f>K117109296D10/B10*100</f>
        <v>#NAME?</v>
      </c>
      <c r="F10" s="15"/>
      <c r="G10" s="22" t="s">
        <v>123</v>
      </c>
      <c r="H10" s="15">
        <f t="shared" si="4"/>
        <v>0</v>
      </c>
      <c r="I10" s="21"/>
      <c r="J10" s="15"/>
      <c r="K10" s="21"/>
      <c r="L10" s="15">
        <f t="shared" si="1"/>
        <v>0</v>
      </c>
      <c r="M10" s="16" t="e">
        <f t="shared" si="2"/>
        <v>#DIV/0!</v>
      </c>
      <c r="N10" s="15"/>
    </row>
    <row r="11" spans="1:14" s="3" customFormat="1" ht="18" customHeight="1">
      <c r="A11" s="20" t="s">
        <v>33</v>
      </c>
      <c r="B11" s="21"/>
      <c r="C11" s="21"/>
      <c r="D11" s="15">
        <f t="shared" si="3"/>
        <v>0</v>
      </c>
      <c r="E11" s="16" t="e">
        <f aca="true" t="shared" si="6" ref="E11:E37">D11/B11*100</f>
        <v>#DIV/0!</v>
      </c>
      <c r="F11" s="15"/>
      <c r="G11" s="23" t="s">
        <v>124</v>
      </c>
      <c r="H11" s="15">
        <f t="shared" si="4"/>
        <v>7506029.94</v>
      </c>
      <c r="I11" s="21">
        <v>7506029.94</v>
      </c>
      <c r="J11" s="15"/>
      <c r="K11" s="15">
        <v>4309905.08</v>
      </c>
      <c r="L11" s="15">
        <f t="shared" si="1"/>
        <v>-3196124.8600000003</v>
      </c>
      <c r="M11" s="16">
        <f t="shared" si="2"/>
        <v>-42.58076354009321</v>
      </c>
      <c r="N11" s="15"/>
    </row>
    <row r="12" spans="1:14" s="3" customFormat="1" ht="18" customHeight="1">
      <c r="A12" s="20" t="s">
        <v>35</v>
      </c>
      <c r="B12" s="21"/>
      <c r="C12" s="21"/>
      <c r="D12" s="15">
        <f t="shared" si="3"/>
        <v>0</v>
      </c>
      <c r="E12" s="16" t="e">
        <f t="shared" si="6"/>
        <v>#DIV/0!</v>
      </c>
      <c r="F12" s="15"/>
      <c r="G12" s="24" t="s">
        <v>125</v>
      </c>
      <c r="H12" s="15">
        <f t="shared" si="4"/>
        <v>0</v>
      </c>
      <c r="I12" s="21"/>
      <c r="J12" s="15"/>
      <c r="K12" s="15"/>
      <c r="L12" s="15">
        <f t="shared" si="1"/>
        <v>0</v>
      </c>
      <c r="M12" s="16" t="e">
        <f t="shared" si="2"/>
        <v>#DIV/0!</v>
      </c>
      <c r="N12" s="15"/>
    </row>
    <row r="13" spans="1:14" s="3" customFormat="1" ht="18" customHeight="1">
      <c r="A13" s="20" t="s">
        <v>37</v>
      </c>
      <c r="B13" s="21"/>
      <c r="C13" s="21"/>
      <c r="D13" s="15">
        <f t="shared" si="3"/>
        <v>0</v>
      </c>
      <c r="E13" s="16" t="e">
        <f t="shared" si="6"/>
        <v>#DIV/0!</v>
      </c>
      <c r="F13" s="15"/>
      <c r="G13" s="23" t="s">
        <v>126</v>
      </c>
      <c r="H13" s="15">
        <f t="shared" si="4"/>
        <v>0</v>
      </c>
      <c r="I13" s="21"/>
      <c r="J13" s="15"/>
      <c r="K13" s="21"/>
      <c r="L13" s="15">
        <f t="shared" si="1"/>
        <v>0</v>
      </c>
      <c r="M13" s="16" t="e">
        <f t="shared" si="2"/>
        <v>#DIV/0!</v>
      </c>
      <c r="N13" s="15"/>
    </row>
    <row r="14" spans="1:14" s="3" customFormat="1" ht="18" customHeight="1">
      <c r="A14" s="20" t="s">
        <v>39</v>
      </c>
      <c r="B14" s="21"/>
      <c r="C14" s="21"/>
      <c r="D14" s="15">
        <f t="shared" si="3"/>
        <v>0</v>
      </c>
      <c r="E14" s="16" t="e">
        <f t="shared" si="6"/>
        <v>#DIV/0!</v>
      </c>
      <c r="F14" s="15"/>
      <c r="G14" s="23" t="s">
        <v>127</v>
      </c>
      <c r="H14" s="15">
        <f t="shared" si="4"/>
        <v>122963.22</v>
      </c>
      <c r="I14" s="21">
        <v>122963.22</v>
      </c>
      <c r="J14" s="15"/>
      <c r="K14" s="21">
        <v>36173.88</v>
      </c>
      <c r="L14" s="15">
        <f t="shared" si="1"/>
        <v>-86789.34</v>
      </c>
      <c r="M14" s="16">
        <f t="shared" si="2"/>
        <v>-70.58154462773503</v>
      </c>
      <c r="N14" s="15"/>
    </row>
    <row r="15" spans="1:14" s="3" customFormat="1" ht="18" customHeight="1">
      <c r="A15" s="20" t="s">
        <v>41</v>
      </c>
      <c r="B15" s="21"/>
      <c r="C15" s="25">
        <v>600000</v>
      </c>
      <c r="D15" s="15">
        <f t="shared" si="3"/>
        <v>600000</v>
      </c>
      <c r="E15" s="16" t="e">
        <f t="shared" si="6"/>
        <v>#DIV/0!</v>
      </c>
      <c r="F15" s="15"/>
      <c r="G15" s="23" t="s">
        <v>128</v>
      </c>
      <c r="H15" s="15">
        <f t="shared" si="4"/>
        <v>0</v>
      </c>
      <c r="I15" s="21"/>
      <c r="J15" s="15"/>
      <c r="K15" s="15"/>
      <c r="L15" s="15">
        <f t="shared" si="1"/>
        <v>0</v>
      </c>
      <c r="M15" s="16" t="e">
        <f t="shared" si="2"/>
        <v>#DIV/0!</v>
      </c>
      <c r="N15" s="15"/>
    </row>
    <row r="16" spans="1:14" s="3" customFormat="1" ht="18" customHeight="1">
      <c r="A16" s="20" t="s">
        <v>43</v>
      </c>
      <c r="B16" s="21"/>
      <c r="C16" s="21"/>
      <c r="D16" s="15">
        <f t="shared" si="3"/>
        <v>0</v>
      </c>
      <c r="E16" s="16" t="e">
        <f t="shared" si="6"/>
        <v>#DIV/0!</v>
      </c>
      <c r="F16" s="15"/>
      <c r="G16" s="23" t="s">
        <v>129</v>
      </c>
      <c r="H16" s="15">
        <f t="shared" si="4"/>
        <v>0</v>
      </c>
      <c r="I16" s="21"/>
      <c r="J16" s="15"/>
      <c r="K16" s="15"/>
      <c r="L16" s="15">
        <f t="shared" si="1"/>
        <v>0</v>
      </c>
      <c r="M16" s="16" t="e">
        <f t="shared" si="2"/>
        <v>#DIV/0!</v>
      </c>
      <c r="N16" s="15"/>
    </row>
    <row r="17" spans="1:14" s="3" customFormat="1" ht="18" customHeight="1">
      <c r="A17" s="20" t="s">
        <v>45</v>
      </c>
      <c r="B17" s="12"/>
      <c r="C17" s="21"/>
      <c r="D17" s="15">
        <f t="shared" si="3"/>
        <v>0</v>
      </c>
      <c r="E17" s="16" t="e">
        <f t="shared" si="6"/>
        <v>#DIV/0!</v>
      </c>
      <c r="F17" s="15"/>
      <c r="G17" s="23" t="s">
        <v>130</v>
      </c>
      <c r="H17" s="15">
        <f t="shared" si="4"/>
        <v>0</v>
      </c>
      <c r="I17" s="21"/>
      <c r="J17" s="15"/>
      <c r="K17" s="15"/>
      <c r="L17" s="15">
        <f t="shared" si="1"/>
        <v>0</v>
      </c>
      <c r="M17" s="16" t="e">
        <f t="shared" si="2"/>
        <v>#DIV/0!</v>
      </c>
      <c r="N17" s="15"/>
    </row>
    <row r="18" spans="1:14" s="3" customFormat="1" ht="18" customHeight="1">
      <c r="A18" s="20" t="s">
        <v>47</v>
      </c>
      <c r="B18" s="21">
        <v>393305.83</v>
      </c>
      <c r="C18" s="21">
        <v>581625</v>
      </c>
      <c r="D18" s="15">
        <f t="shared" si="3"/>
        <v>188319.16999999998</v>
      </c>
      <c r="E18" s="16">
        <f t="shared" si="6"/>
        <v>47.88110311001492</v>
      </c>
      <c r="F18" s="15"/>
      <c r="G18" s="23" t="s">
        <v>131</v>
      </c>
      <c r="H18" s="15">
        <f t="shared" si="4"/>
        <v>0</v>
      </c>
      <c r="I18" s="21"/>
      <c r="J18" s="15"/>
      <c r="K18" s="15"/>
      <c r="L18" s="15">
        <f t="shared" si="1"/>
        <v>0</v>
      </c>
      <c r="M18" s="16" t="e">
        <f t="shared" si="2"/>
        <v>#DIV/0!</v>
      </c>
      <c r="N18" s="15"/>
    </row>
    <row r="19" spans="1:14" s="3" customFormat="1" ht="18" customHeight="1">
      <c r="A19" s="20" t="s">
        <v>49</v>
      </c>
      <c r="B19" s="21"/>
      <c r="C19" s="21"/>
      <c r="D19" s="15">
        <f t="shared" si="3"/>
        <v>0</v>
      </c>
      <c r="E19" s="16" t="e">
        <f t="shared" si="6"/>
        <v>#DIV/0!</v>
      </c>
      <c r="F19" s="15"/>
      <c r="G19" s="23" t="s">
        <v>132</v>
      </c>
      <c r="H19" s="15">
        <f t="shared" si="4"/>
        <v>12320</v>
      </c>
      <c r="I19" s="15">
        <v>12320</v>
      </c>
      <c r="J19" s="15"/>
      <c r="K19" s="15">
        <v>15840</v>
      </c>
      <c r="L19" s="15">
        <f t="shared" si="1"/>
        <v>3520</v>
      </c>
      <c r="M19" s="16">
        <f t="shared" si="2"/>
        <v>28.57142857142857</v>
      </c>
      <c r="N19" s="15"/>
    </row>
    <row r="20" spans="1:14" s="3" customFormat="1" ht="18" customHeight="1">
      <c r="A20" s="20" t="s">
        <v>51</v>
      </c>
      <c r="B20" s="15"/>
      <c r="C20" s="15"/>
      <c r="D20" s="15">
        <f t="shared" si="3"/>
        <v>0</v>
      </c>
      <c r="E20" s="16" t="e">
        <f t="shared" si="6"/>
        <v>#DIV/0!</v>
      </c>
      <c r="F20" s="15"/>
      <c r="G20" s="23" t="s">
        <v>133</v>
      </c>
      <c r="H20" s="15">
        <f t="shared" si="4"/>
        <v>0</v>
      </c>
      <c r="I20" s="15"/>
      <c r="J20" s="15"/>
      <c r="K20" s="15"/>
      <c r="L20" s="15">
        <f t="shared" si="1"/>
        <v>0</v>
      </c>
      <c r="M20" s="16" t="e">
        <f t="shared" si="2"/>
        <v>#DIV/0!</v>
      </c>
      <c r="N20" s="15"/>
    </row>
    <row r="21" spans="1:14" s="3" customFormat="1" ht="18" customHeight="1">
      <c r="A21" s="20" t="s">
        <v>53</v>
      </c>
      <c r="B21" s="15"/>
      <c r="C21" s="15"/>
      <c r="D21" s="15">
        <f t="shared" si="3"/>
        <v>0</v>
      </c>
      <c r="E21" s="16" t="e">
        <f t="shared" si="6"/>
        <v>#DIV/0!</v>
      </c>
      <c r="F21" s="15"/>
      <c r="G21" s="23" t="s">
        <v>134</v>
      </c>
      <c r="H21" s="15">
        <f t="shared" si="4"/>
        <v>0</v>
      </c>
      <c r="I21" s="15"/>
      <c r="J21" s="15"/>
      <c r="K21" s="15"/>
      <c r="L21" s="15">
        <f t="shared" si="1"/>
        <v>0</v>
      </c>
      <c r="M21" s="16" t="e">
        <f t="shared" si="2"/>
        <v>#DIV/0!</v>
      </c>
      <c r="N21" s="15"/>
    </row>
    <row r="22" spans="1:14" s="3" customFormat="1" ht="18" customHeight="1">
      <c r="A22" s="20" t="s">
        <v>55</v>
      </c>
      <c r="B22" s="15"/>
      <c r="C22" s="15"/>
      <c r="D22" s="15">
        <f t="shared" si="3"/>
        <v>0</v>
      </c>
      <c r="E22" s="16" t="e">
        <f t="shared" si="6"/>
        <v>#DIV/0!</v>
      </c>
      <c r="F22" s="15"/>
      <c r="G22" s="23" t="s">
        <v>135</v>
      </c>
      <c r="H22" s="15">
        <f t="shared" si="4"/>
        <v>0</v>
      </c>
      <c r="I22" s="15"/>
      <c r="J22" s="15"/>
      <c r="K22" s="15"/>
      <c r="L22" s="15">
        <f t="shared" si="1"/>
        <v>0</v>
      </c>
      <c r="M22" s="16" t="e">
        <f t="shared" si="2"/>
        <v>#DIV/0!</v>
      </c>
      <c r="N22" s="15"/>
    </row>
    <row r="23" spans="1:14" s="3" customFormat="1" ht="18" customHeight="1">
      <c r="A23" s="20" t="s">
        <v>57</v>
      </c>
      <c r="B23" s="15"/>
      <c r="C23" s="15"/>
      <c r="D23" s="15">
        <f t="shared" si="3"/>
        <v>0</v>
      </c>
      <c r="E23" s="16" t="e">
        <f t="shared" si="6"/>
        <v>#DIV/0!</v>
      </c>
      <c r="F23" s="15"/>
      <c r="G23" s="23" t="s">
        <v>136</v>
      </c>
      <c r="H23" s="15">
        <f t="shared" si="4"/>
        <v>0</v>
      </c>
      <c r="I23" s="15"/>
      <c r="J23" s="15"/>
      <c r="K23" s="15"/>
      <c r="L23" s="15">
        <f t="shared" si="1"/>
        <v>0</v>
      </c>
      <c r="M23" s="16" t="e">
        <f t="shared" si="2"/>
        <v>#DIV/0!</v>
      </c>
      <c r="N23" s="15"/>
    </row>
    <row r="24" spans="1:14" s="3" customFormat="1" ht="18" customHeight="1">
      <c r="A24" s="20" t="s">
        <v>59</v>
      </c>
      <c r="B24" s="15"/>
      <c r="C24" s="15"/>
      <c r="D24" s="15">
        <f t="shared" si="3"/>
        <v>0</v>
      </c>
      <c r="E24" s="16" t="e">
        <f t="shared" si="6"/>
        <v>#DIV/0!</v>
      </c>
      <c r="F24" s="15"/>
      <c r="G24" s="23" t="s">
        <v>137</v>
      </c>
      <c r="H24" s="15">
        <f t="shared" si="4"/>
        <v>0</v>
      </c>
      <c r="I24" s="15"/>
      <c r="J24" s="15"/>
      <c r="K24" s="15"/>
      <c r="L24" s="15">
        <f t="shared" si="1"/>
        <v>0</v>
      </c>
      <c r="M24" s="16" t="e">
        <f t="shared" si="2"/>
        <v>#DIV/0!</v>
      </c>
      <c r="N24" s="15"/>
    </row>
    <row r="25" spans="1:14" s="3" customFormat="1" ht="18" customHeight="1">
      <c r="A25" s="20" t="s">
        <v>61</v>
      </c>
      <c r="B25" s="15"/>
      <c r="C25" s="15"/>
      <c r="D25" s="15">
        <f t="shared" si="3"/>
        <v>0</v>
      </c>
      <c r="E25" s="16" t="e">
        <f t="shared" si="6"/>
        <v>#DIV/0!</v>
      </c>
      <c r="F25" s="15"/>
      <c r="G25" s="23" t="s">
        <v>138</v>
      </c>
      <c r="H25" s="15">
        <f t="shared" si="4"/>
        <v>0</v>
      </c>
      <c r="I25" s="15"/>
      <c r="J25" s="15"/>
      <c r="K25" s="15"/>
      <c r="L25" s="15">
        <f t="shared" si="1"/>
        <v>0</v>
      </c>
      <c r="M25" s="16" t="e">
        <f t="shared" si="2"/>
        <v>#DIV/0!</v>
      </c>
      <c r="N25" s="15"/>
    </row>
    <row r="26" spans="1:14" s="3" customFormat="1" ht="18" customHeight="1">
      <c r="A26" s="20" t="s">
        <v>63</v>
      </c>
      <c r="B26" s="15"/>
      <c r="C26" s="15"/>
      <c r="D26" s="15">
        <f t="shared" si="3"/>
        <v>0</v>
      </c>
      <c r="E26" s="16" t="e">
        <f t="shared" si="6"/>
        <v>#DIV/0!</v>
      </c>
      <c r="F26" s="15"/>
      <c r="G26" s="23" t="s">
        <v>139</v>
      </c>
      <c r="H26" s="15">
        <f t="shared" si="4"/>
        <v>0</v>
      </c>
      <c r="I26" s="15"/>
      <c r="J26" s="15"/>
      <c r="K26" s="15"/>
      <c r="L26" s="15">
        <f t="shared" si="1"/>
        <v>0</v>
      </c>
      <c r="M26" s="16" t="e">
        <f t="shared" si="2"/>
        <v>#DIV/0!</v>
      </c>
      <c r="N26" s="15"/>
    </row>
    <row r="27" spans="1:14" s="3" customFormat="1" ht="18" customHeight="1">
      <c r="A27" s="20" t="s">
        <v>65</v>
      </c>
      <c r="B27" s="15"/>
      <c r="C27" s="15"/>
      <c r="D27" s="15">
        <f t="shared" si="3"/>
        <v>0</v>
      </c>
      <c r="E27" s="16" t="e">
        <f t="shared" si="6"/>
        <v>#DIV/0!</v>
      </c>
      <c r="F27" s="15"/>
      <c r="G27" s="22" t="s">
        <v>140</v>
      </c>
      <c r="H27" s="15"/>
      <c r="I27" s="15"/>
      <c r="J27" s="15"/>
      <c r="K27" s="15"/>
      <c r="L27" s="15"/>
      <c r="M27" s="16" t="e">
        <f t="shared" si="2"/>
        <v>#DIV/0!</v>
      </c>
      <c r="N27" s="15"/>
    </row>
    <row r="28" spans="1:14" s="3" customFormat="1" ht="18" customHeight="1">
      <c r="A28" s="20" t="s">
        <v>67</v>
      </c>
      <c r="B28" s="15"/>
      <c r="C28" s="15"/>
      <c r="D28" s="15">
        <f t="shared" si="3"/>
        <v>0</v>
      </c>
      <c r="E28" s="16" t="e">
        <f t="shared" si="6"/>
        <v>#DIV/0!</v>
      </c>
      <c r="F28" s="15"/>
      <c r="G28" s="23" t="s">
        <v>141</v>
      </c>
      <c r="H28" s="15">
        <f aca="true" t="shared" si="7" ref="H28:H53">I28+J28</f>
        <v>0</v>
      </c>
      <c r="I28" s="15"/>
      <c r="J28" s="15"/>
      <c r="K28" s="15"/>
      <c r="L28" s="15">
        <f aca="true" t="shared" si="8" ref="L28:L53">K28-H28</f>
        <v>0</v>
      </c>
      <c r="M28" s="16" t="e">
        <f t="shared" si="2"/>
        <v>#DIV/0!</v>
      </c>
      <c r="N28" s="15"/>
    </row>
    <row r="29" spans="1:14" s="3" customFormat="1" ht="18" customHeight="1">
      <c r="A29" s="17" t="s">
        <v>69</v>
      </c>
      <c r="B29" s="15">
        <f>SUM(B30:B37)</f>
        <v>484422</v>
      </c>
      <c r="C29" s="15">
        <v>1208130</v>
      </c>
      <c r="D29" s="15">
        <f t="shared" si="3"/>
        <v>723708</v>
      </c>
      <c r="E29" s="16">
        <f t="shared" si="6"/>
        <v>149.3961876215366</v>
      </c>
      <c r="F29" s="15"/>
      <c r="G29" s="22" t="s">
        <v>142</v>
      </c>
      <c r="H29" s="15">
        <f t="shared" si="7"/>
        <v>0</v>
      </c>
      <c r="I29" s="15"/>
      <c r="J29" s="15"/>
      <c r="K29" s="15"/>
      <c r="L29" s="15">
        <f t="shared" si="8"/>
        <v>0</v>
      </c>
      <c r="M29" s="16" t="e">
        <f t="shared" si="2"/>
        <v>#DIV/0!</v>
      </c>
      <c r="N29" s="15"/>
    </row>
    <row r="30" spans="1:14" s="3" customFormat="1" ht="18" customHeight="1">
      <c r="A30" s="20" t="s">
        <v>71</v>
      </c>
      <c r="B30" s="15"/>
      <c r="C30" s="15"/>
      <c r="D30" s="15">
        <f t="shared" si="3"/>
        <v>0</v>
      </c>
      <c r="E30" s="16" t="e">
        <f t="shared" si="6"/>
        <v>#DIV/0!</v>
      </c>
      <c r="F30" s="15"/>
      <c r="G30" s="23" t="s">
        <v>143</v>
      </c>
      <c r="H30" s="15">
        <f t="shared" si="7"/>
        <v>270655</v>
      </c>
      <c r="I30" s="15">
        <v>270655</v>
      </c>
      <c r="J30" s="15"/>
      <c r="K30" s="15">
        <v>124049.76</v>
      </c>
      <c r="L30" s="15">
        <f t="shared" si="8"/>
        <v>-146605.24</v>
      </c>
      <c r="M30" s="16">
        <f t="shared" si="2"/>
        <v>-54.16683231420073</v>
      </c>
      <c r="N30" s="15"/>
    </row>
    <row r="31" spans="1:14" s="3" customFormat="1" ht="18" customHeight="1">
      <c r="A31" s="20" t="s">
        <v>73</v>
      </c>
      <c r="B31" s="15"/>
      <c r="C31" s="15"/>
      <c r="D31" s="15">
        <f t="shared" si="3"/>
        <v>0</v>
      </c>
      <c r="E31" s="16" t="e">
        <f t="shared" si="6"/>
        <v>#DIV/0!</v>
      </c>
      <c r="F31" s="15"/>
      <c r="G31" s="23" t="s">
        <v>144</v>
      </c>
      <c r="H31" s="15">
        <f t="shared" si="7"/>
        <v>0</v>
      </c>
      <c r="I31" s="15"/>
      <c r="J31" s="15"/>
      <c r="K31" s="15"/>
      <c r="L31" s="15">
        <f t="shared" si="8"/>
        <v>0</v>
      </c>
      <c r="M31" s="16" t="e">
        <f t="shared" si="2"/>
        <v>#DIV/0!</v>
      </c>
      <c r="N31" s="15"/>
    </row>
    <row r="32" spans="1:14" s="3" customFormat="1" ht="18" customHeight="1">
      <c r="A32" s="20" t="s">
        <v>74</v>
      </c>
      <c r="B32" s="15"/>
      <c r="C32" s="15"/>
      <c r="D32" s="15">
        <f t="shared" si="3"/>
        <v>0</v>
      </c>
      <c r="E32" s="16" t="e">
        <f t="shared" si="6"/>
        <v>#DIV/0!</v>
      </c>
      <c r="F32" s="15"/>
      <c r="G32" s="23" t="s">
        <v>145</v>
      </c>
      <c r="H32" s="15">
        <f t="shared" si="7"/>
        <v>0</v>
      </c>
      <c r="I32" s="15"/>
      <c r="J32" s="15"/>
      <c r="K32" s="15"/>
      <c r="L32" s="15">
        <f t="shared" si="8"/>
        <v>0</v>
      </c>
      <c r="M32" s="16" t="e">
        <f t="shared" si="2"/>
        <v>#DIV/0!</v>
      </c>
      <c r="N32" s="15"/>
    </row>
    <row r="33" spans="1:14" s="3" customFormat="1" ht="18" customHeight="1">
      <c r="A33" s="20" t="s">
        <v>75</v>
      </c>
      <c r="B33" s="15"/>
      <c r="C33" s="15"/>
      <c r="D33" s="15">
        <f t="shared" si="3"/>
        <v>0</v>
      </c>
      <c r="E33" s="16" t="e">
        <f t="shared" si="6"/>
        <v>#DIV/0!</v>
      </c>
      <c r="F33" s="15"/>
      <c r="G33" s="23" t="s">
        <v>146</v>
      </c>
      <c r="H33" s="15">
        <f t="shared" si="7"/>
        <v>0</v>
      </c>
      <c r="I33" s="15"/>
      <c r="J33" s="15"/>
      <c r="K33" s="15"/>
      <c r="L33" s="15">
        <f t="shared" si="8"/>
        <v>0</v>
      </c>
      <c r="M33" s="16" t="e">
        <f t="shared" si="2"/>
        <v>#DIV/0!</v>
      </c>
      <c r="N33" s="15"/>
    </row>
    <row r="34" spans="1:14" s="3" customFormat="1" ht="18" customHeight="1">
      <c r="A34" s="20" t="s">
        <v>76</v>
      </c>
      <c r="B34" s="15">
        <v>94422</v>
      </c>
      <c r="C34" s="15"/>
      <c r="D34" s="15">
        <f t="shared" si="3"/>
        <v>-94422</v>
      </c>
      <c r="E34" s="16">
        <f t="shared" si="6"/>
        <v>-100</v>
      </c>
      <c r="F34" s="15"/>
      <c r="G34" s="23" t="s">
        <v>147</v>
      </c>
      <c r="H34" s="15">
        <f t="shared" si="7"/>
        <v>46000</v>
      </c>
      <c r="I34" s="15">
        <v>46000</v>
      </c>
      <c r="J34" s="15"/>
      <c r="K34" s="15"/>
      <c r="L34" s="15">
        <f t="shared" si="8"/>
        <v>-46000</v>
      </c>
      <c r="M34" s="16">
        <f t="shared" si="2"/>
        <v>-100</v>
      </c>
      <c r="N34" s="15"/>
    </row>
    <row r="35" spans="1:14" s="3" customFormat="1" ht="18" customHeight="1">
      <c r="A35" s="20" t="s">
        <v>77</v>
      </c>
      <c r="B35" s="15">
        <v>390000</v>
      </c>
      <c r="C35" s="15">
        <v>350000</v>
      </c>
      <c r="D35" s="15">
        <f t="shared" si="3"/>
        <v>-40000</v>
      </c>
      <c r="E35" s="16">
        <f t="shared" si="6"/>
        <v>-10.256410256410255</v>
      </c>
      <c r="F35" s="15"/>
      <c r="G35" s="22" t="s">
        <v>148</v>
      </c>
      <c r="H35" s="15">
        <f t="shared" si="7"/>
        <v>0</v>
      </c>
      <c r="I35" s="15"/>
      <c r="J35" s="15"/>
      <c r="K35" s="15"/>
      <c r="L35" s="15">
        <f t="shared" si="8"/>
        <v>0</v>
      </c>
      <c r="M35" s="16" t="e">
        <f t="shared" si="2"/>
        <v>#DIV/0!</v>
      </c>
      <c r="N35" s="15"/>
    </row>
    <row r="36" spans="1:14" s="3" customFormat="1" ht="18" customHeight="1">
      <c r="A36" s="20" t="s">
        <v>78</v>
      </c>
      <c r="B36" s="15"/>
      <c r="C36" s="15"/>
      <c r="D36" s="15">
        <f t="shared" si="3"/>
        <v>0</v>
      </c>
      <c r="E36" s="16" t="e">
        <f t="shared" si="6"/>
        <v>#DIV/0!</v>
      </c>
      <c r="F36" s="15"/>
      <c r="G36" s="22" t="s">
        <v>149</v>
      </c>
      <c r="H36" s="15">
        <f t="shared" si="7"/>
        <v>3754</v>
      </c>
      <c r="I36" s="15">
        <v>3754</v>
      </c>
      <c r="J36" s="15"/>
      <c r="K36" s="15"/>
      <c r="L36" s="15">
        <f t="shared" si="8"/>
        <v>-3754</v>
      </c>
      <c r="M36" s="16">
        <f t="shared" si="2"/>
        <v>-100</v>
      </c>
      <c r="N36" s="15"/>
    </row>
    <row r="37" spans="1:14" s="3" customFormat="1" ht="18" customHeight="1">
      <c r="A37" s="20" t="s">
        <v>79</v>
      </c>
      <c r="B37" s="15"/>
      <c r="C37" s="15">
        <v>858130</v>
      </c>
      <c r="D37" s="15">
        <f t="shared" si="3"/>
        <v>858130</v>
      </c>
      <c r="E37" s="16" t="e">
        <f t="shared" si="6"/>
        <v>#DIV/0!</v>
      </c>
      <c r="F37" s="15"/>
      <c r="G37" s="22" t="s">
        <v>150</v>
      </c>
      <c r="H37" s="15">
        <f t="shared" si="7"/>
        <v>49374</v>
      </c>
      <c r="I37" s="21">
        <f>I48</f>
        <v>49374</v>
      </c>
      <c r="J37" s="21">
        <f aca="true" t="shared" si="9" ref="I37:K37">SUM(J38:J48)</f>
        <v>0</v>
      </c>
      <c r="K37" s="21">
        <f t="shared" si="9"/>
        <v>773900</v>
      </c>
      <c r="L37" s="15">
        <f t="shared" si="8"/>
        <v>724526</v>
      </c>
      <c r="M37" s="16">
        <f t="shared" si="2"/>
        <v>1467.424150362539</v>
      </c>
      <c r="N37" s="15"/>
    </row>
    <row r="38" spans="1:14" s="3" customFormat="1" ht="18" customHeight="1">
      <c r="A38" s="15"/>
      <c r="B38" s="15"/>
      <c r="C38" s="15"/>
      <c r="D38" s="15"/>
      <c r="E38" s="16"/>
      <c r="F38" s="15"/>
      <c r="G38" s="23" t="s">
        <v>151</v>
      </c>
      <c r="H38" s="15">
        <f t="shared" si="7"/>
        <v>0</v>
      </c>
      <c r="I38" s="15"/>
      <c r="J38" s="15"/>
      <c r="K38" s="15"/>
      <c r="L38" s="15">
        <f t="shared" si="8"/>
        <v>0</v>
      </c>
      <c r="M38" s="16" t="e">
        <f t="shared" si="2"/>
        <v>#DIV/0!</v>
      </c>
      <c r="N38" s="15"/>
    </row>
    <row r="39" spans="1:14" s="3" customFormat="1" ht="18" customHeight="1">
      <c r="A39" s="15"/>
      <c r="B39" s="15"/>
      <c r="C39" s="15"/>
      <c r="D39" s="15"/>
      <c r="E39" s="16"/>
      <c r="F39" s="15"/>
      <c r="G39" s="23" t="s">
        <v>152</v>
      </c>
      <c r="H39" s="15">
        <f t="shared" si="7"/>
        <v>0</v>
      </c>
      <c r="I39" s="15"/>
      <c r="J39" s="15"/>
      <c r="K39" s="15"/>
      <c r="L39" s="15">
        <f t="shared" si="8"/>
        <v>0</v>
      </c>
      <c r="M39" s="16" t="e">
        <f t="shared" si="2"/>
        <v>#DIV/0!</v>
      </c>
      <c r="N39" s="15"/>
    </row>
    <row r="40" spans="1:14" s="3" customFormat="1" ht="18" customHeight="1">
      <c r="A40" s="15"/>
      <c r="B40" s="15"/>
      <c r="C40" s="15"/>
      <c r="D40" s="15"/>
      <c r="E40" s="16"/>
      <c r="F40" s="15"/>
      <c r="G40" s="23" t="s">
        <v>153</v>
      </c>
      <c r="H40" s="15">
        <f t="shared" si="7"/>
        <v>0</v>
      </c>
      <c r="I40" s="15"/>
      <c r="J40" s="15"/>
      <c r="K40" s="15"/>
      <c r="L40" s="15">
        <f t="shared" si="8"/>
        <v>0</v>
      </c>
      <c r="M40" s="16" t="e">
        <f t="shared" si="2"/>
        <v>#DIV/0!</v>
      </c>
      <c r="N40" s="15"/>
    </row>
    <row r="41" spans="1:14" s="3" customFormat="1" ht="18" customHeight="1">
      <c r="A41" s="15"/>
      <c r="B41" s="15"/>
      <c r="C41" s="15"/>
      <c r="D41" s="15"/>
      <c r="E41" s="16"/>
      <c r="F41" s="15"/>
      <c r="G41" s="23" t="s">
        <v>154</v>
      </c>
      <c r="H41" s="15">
        <f t="shared" si="7"/>
        <v>0</v>
      </c>
      <c r="I41" s="15"/>
      <c r="J41" s="15"/>
      <c r="K41" s="15"/>
      <c r="L41" s="15">
        <f t="shared" si="8"/>
        <v>0</v>
      </c>
      <c r="M41" s="16" t="e">
        <f t="shared" si="2"/>
        <v>#DIV/0!</v>
      </c>
      <c r="N41" s="15"/>
    </row>
    <row r="42" spans="1:14" s="3" customFormat="1" ht="18" customHeight="1">
      <c r="A42" s="15"/>
      <c r="B42" s="15"/>
      <c r="C42" s="15"/>
      <c r="D42" s="15"/>
      <c r="E42" s="16"/>
      <c r="F42" s="15"/>
      <c r="G42" s="23" t="s">
        <v>155</v>
      </c>
      <c r="H42" s="15">
        <f t="shared" si="7"/>
        <v>0</v>
      </c>
      <c r="I42" s="15"/>
      <c r="J42" s="15"/>
      <c r="K42" s="15"/>
      <c r="L42" s="15">
        <f t="shared" si="8"/>
        <v>0</v>
      </c>
      <c r="M42" s="16" t="e">
        <f t="shared" si="2"/>
        <v>#DIV/0!</v>
      </c>
      <c r="N42" s="15"/>
    </row>
    <row r="43" spans="1:14" s="3" customFormat="1" ht="18" customHeight="1">
      <c r="A43" s="15"/>
      <c r="B43" s="15"/>
      <c r="C43" s="15"/>
      <c r="D43" s="15"/>
      <c r="E43" s="16"/>
      <c r="F43" s="15"/>
      <c r="G43" s="23" t="s">
        <v>156</v>
      </c>
      <c r="H43" s="15">
        <f t="shared" si="7"/>
        <v>0</v>
      </c>
      <c r="I43" s="15"/>
      <c r="J43" s="15"/>
      <c r="K43" s="15"/>
      <c r="L43" s="15">
        <f t="shared" si="8"/>
        <v>0</v>
      </c>
      <c r="M43" s="16" t="e">
        <f t="shared" si="2"/>
        <v>#DIV/0!</v>
      </c>
      <c r="N43" s="15"/>
    </row>
    <row r="44" spans="1:14" s="3" customFormat="1" ht="18" customHeight="1">
      <c r="A44" s="15"/>
      <c r="B44" s="15"/>
      <c r="C44" s="15"/>
      <c r="D44" s="15"/>
      <c r="E44" s="16"/>
      <c r="F44" s="15"/>
      <c r="G44" s="23" t="s">
        <v>157</v>
      </c>
      <c r="H44" s="15">
        <f t="shared" si="7"/>
        <v>0</v>
      </c>
      <c r="I44" s="15"/>
      <c r="J44" s="15"/>
      <c r="K44" s="15"/>
      <c r="L44" s="15">
        <f t="shared" si="8"/>
        <v>0</v>
      </c>
      <c r="M44" s="16" t="e">
        <f t="shared" si="2"/>
        <v>#DIV/0!</v>
      </c>
      <c r="N44" s="15"/>
    </row>
    <row r="45" spans="1:14" s="3" customFormat="1" ht="18" customHeight="1">
      <c r="A45" s="15"/>
      <c r="B45" s="15"/>
      <c r="C45" s="15"/>
      <c r="D45" s="15"/>
      <c r="E45" s="16"/>
      <c r="F45" s="15"/>
      <c r="G45" s="22" t="s">
        <v>158</v>
      </c>
      <c r="H45" s="15">
        <f t="shared" si="7"/>
        <v>0</v>
      </c>
      <c r="I45" s="15"/>
      <c r="J45" s="15"/>
      <c r="K45" s="15"/>
      <c r="L45" s="15">
        <f t="shared" si="8"/>
        <v>0</v>
      </c>
      <c r="M45" s="16" t="e">
        <f t="shared" si="2"/>
        <v>#DIV/0!</v>
      </c>
      <c r="N45" s="15"/>
    </row>
    <row r="46" spans="1:14" s="3" customFormat="1" ht="18" customHeight="1">
      <c r="A46" s="15"/>
      <c r="B46" s="15"/>
      <c r="C46" s="15"/>
      <c r="D46" s="15"/>
      <c r="E46" s="16"/>
      <c r="F46" s="15"/>
      <c r="G46" s="26" t="s">
        <v>159</v>
      </c>
      <c r="H46" s="15">
        <f t="shared" si="7"/>
        <v>0</v>
      </c>
      <c r="I46" s="15"/>
      <c r="J46" s="15"/>
      <c r="K46" s="15"/>
      <c r="L46" s="15">
        <f t="shared" si="8"/>
        <v>0</v>
      </c>
      <c r="M46" s="16" t="e">
        <f t="shared" si="2"/>
        <v>#DIV/0!</v>
      </c>
      <c r="N46" s="15"/>
    </row>
    <row r="47" spans="1:14" s="3" customFormat="1" ht="18" customHeight="1">
      <c r="A47" s="15"/>
      <c r="B47" s="15"/>
      <c r="C47" s="15"/>
      <c r="D47" s="15"/>
      <c r="E47" s="16"/>
      <c r="F47" s="15"/>
      <c r="G47" s="26" t="s">
        <v>160</v>
      </c>
      <c r="H47" s="15">
        <f t="shared" si="7"/>
        <v>0</v>
      </c>
      <c r="I47" s="15"/>
      <c r="J47" s="15"/>
      <c r="K47" s="15"/>
      <c r="L47" s="15">
        <f t="shared" si="8"/>
        <v>0</v>
      </c>
      <c r="M47" s="16" t="e">
        <f t="shared" si="2"/>
        <v>#DIV/0!</v>
      </c>
      <c r="N47" s="15"/>
    </row>
    <row r="48" spans="1:14" s="3" customFormat="1" ht="18" customHeight="1">
      <c r="A48" s="15"/>
      <c r="B48" s="15"/>
      <c r="C48" s="15"/>
      <c r="D48" s="15"/>
      <c r="E48" s="16"/>
      <c r="F48" s="15"/>
      <c r="G48" s="26" t="s">
        <v>161</v>
      </c>
      <c r="H48" s="15">
        <f t="shared" si="7"/>
        <v>49374</v>
      </c>
      <c r="I48" s="21">
        <v>49374</v>
      </c>
      <c r="J48" s="21"/>
      <c r="K48" s="21">
        <v>773900</v>
      </c>
      <c r="L48" s="15">
        <f t="shared" si="8"/>
        <v>724526</v>
      </c>
      <c r="M48" s="16">
        <f t="shared" si="2"/>
        <v>1467.424150362539</v>
      </c>
      <c r="N48" s="15"/>
    </row>
    <row r="49" spans="1:14" s="3" customFormat="1" ht="18" customHeight="1">
      <c r="A49" s="15"/>
      <c r="B49" s="15"/>
      <c r="C49" s="15"/>
      <c r="D49" s="15"/>
      <c r="E49" s="16"/>
      <c r="F49" s="15"/>
      <c r="G49" s="22" t="s">
        <v>162</v>
      </c>
      <c r="H49" s="15">
        <f t="shared" si="7"/>
        <v>0</v>
      </c>
      <c r="I49" s="15"/>
      <c r="J49" s="15">
        <f aca="true" t="shared" si="10" ref="I49:K49">SUM(J50:J59)</f>
        <v>0</v>
      </c>
      <c r="K49" s="15">
        <f t="shared" si="10"/>
        <v>0</v>
      </c>
      <c r="L49" s="15">
        <f t="shared" si="8"/>
        <v>0</v>
      </c>
      <c r="M49" s="16" t="e">
        <f t="shared" si="2"/>
        <v>#DIV/0!</v>
      </c>
      <c r="N49" s="15"/>
    </row>
    <row r="50" spans="1:14" s="3" customFormat="1" ht="18" customHeight="1">
      <c r="A50" s="15"/>
      <c r="B50" s="15"/>
      <c r="C50" s="15"/>
      <c r="D50" s="15"/>
      <c r="E50" s="16"/>
      <c r="F50" s="15"/>
      <c r="G50" s="23" t="s">
        <v>163</v>
      </c>
      <c r="H50" s="15">
        <f t="shared" si="7"/>
        <v>0</v>
      </c>
      <c r="I50" s="21"/>
      <c r="J50" s="21"/>
      <c r="K50" s="21"/>
      <c r="L50" s="15">
        <f t="shared" si="8"/>
        <v>0</v>
      </c>
      <c r="M50" s="16" t="e">
        <f t="shared" si="2"/>
        <v>#DIV/0!</v>
      </c>
      <c r="N50" s="15"/>
    </row>
    <row r="51" spans="1:14" s="3" customFormat="1" ht="18" customHeight="1">
      <c r="A51" s="15"/>
      <c r="B51" s="15"/>
      <c r="C51" s="15"/>
      <c r="D51" s="15"/>
      <c r="E51" s="16"/>
      <c r="F51" s="15"/>
      <c r="G51" s="23" t="s">
        <v>164</v>
      </c>
      <c r="H51" s="15">
        <f t="shared" si="7"/>
        <v>0</v>
      </c>
      <c r="I51" s="21"/>
      <c r="J51" s="21"/>
      <c r="K51" s="21"/>
      <c r="L51" s="15">
        <f t="shared" si="8"/>
        <v>0</v>
      </c>
      <c r="M51" s="16" t="e">
        <f t="shared" si="2"/>
        <v>#DIV/0!</v>
      </c>
      <c r="N51" s="15"/>
    </row>
    <row r="52" spans="1:14" s="3" customFormat="1" ht="18" customHeight="1">
      <c r="A52" s="15"/>
      <c r="B52" s="15"/>
      <c r="C52" s="15"/>
      <c r="D52" s="15"/>
      <c r="E52" s="16"/>
      <c r="F52" s="15"/>
      <c r="G52" s="22" t="s">
        <v>165</v>
      </c>
      <c r="H52" s="15">
        <f t="shared" si="7"/>
        <v>0</v>
      </c>
      <c r="I52" s="21"/>
      <c r="J52" s="21"/>
      <c r="K52" s="21"/>
      <c r="L52" s="15">
        <f t="shared" si="8"/>
        <v>0</v>
      </c>
      <c r="M52" s="16" t="e">
        <f t="shared" si="2"/>
        <v>#DIV/0!</v>
      </c>
      <c r="N52" s="15"/>
    </row>
    <row r="53" spans="1:14" s="3" customFormat="1" ht="18" customHeight="1">
      <c r="A53" s="15"/>
      <c r="B53" s="15"/>
      <c r="C53" s="15"/>
      <c r="D53" s="15"/>
      <c r="E53" s="16"/>
      <c r="F53" s="15"/>
      <c r="G53" s="22" t="s">
        <v>166</v>
      </c>
      <c r="H53" s="15">
        <f t="shared" si="7"/>
        <v>0</v>
      </c>
      <c r="I53" s="21"/>
      <c r="J53" s="21"/>
      <c r="K53" s="21"/>
      <c r="L53" s="15">
        <f t="shared" si="8"/>
        <v>0</v>
      </c>
      <c r="M53" s="16" t="e">
        <f t="shared" si="2"/>
        <v>#DIV/0!</v>
      </c>
      <c r="N53" s="15"/>
    </row>
    <row r="54" spans="1:14" s="3" customFormat="1" ht="18" customHeight="1">
      <c r="A54" s="15"/>
      <c r="B54" s="15"/>
      <c r="C54" s="15"/>
      <c r="D54" s="15"/>
      <c r="E54" s="16"/>
      <c r="F54" s="15"/>
      <c r="G54" s="22" t="s">
        <v>167</v>
      </c>
      <c r="H54" s="15"/>
      <c r="I54" s="21"/>
      <c r="J54" s="21"/>
      <c r="K54" s="21"/>
      <c r="L54" s="15"/>
      <c r="M54" s="16" t="e">
        <f t="shared" si="2"/>
        <v>#DIV/0!</v>
      </c>
      <c r="N54" s="15"/>
    </row>
    <row r="55" spans="1:14" s="3" customFormat="1" ht="18" customHeight="1">
      <c r="A55" s="15"/>
      <c r="B55" s="15"/>
      <c r="C55" s="15"/>
      <c r="D55" s="15"/>
      <c r="E55" s="16"/>
      <c r="F55" s="15"/>
      <c r="G55" s="22" t="s">
        <v>168</v>
      </c>
      <c r="H55" s="15"/>
      <c r="I55" s="21"/>
      <c r="J55" s="21"/>
      <c r="K55" s="21"/>
      <c r="L55" s="15"/>
      <c r="M55" s="16" t="e">
        <f t="shared" si="2"/>
        <v>#DIV/0!</v>
      </c>
      <c r="N55" s="15"/>
    </row>
    <row r="56" spans="1:14" s="3" customFormat="1" ht="18" customHeight="1">
      <c r="A56" s="15"/>
      <c r="B56" s="15"/>
      <c r="C56" s="15"/>
      <c r="D56" s="15"/>
      <c r="E56" s="16"/>
      <c r="F56" s="15"/>
      <c r="G56" s="22" t="s">
        <v>169</v>
      </c>
      <c r="H56" s="15">
        <f aca="true" t="shared" si="11" ref="H56:H71">I56+J56</f>
        <v>0</v>
      </c>
      <c r="I56" s="15"/>
      <c r="J56" s="15"/>
      <c r="K56" s="15"/>
      <c r="L56" s="15">
        <f aca="true" t="shared" si="12" ref="L56:L115">K56-H56</f>
        <v>0</v>
      </c>
      <c r="M56" s="16" t="e">
        <f t="shared" si="2"/>
        <v>#DIV/0!</v>
      </c>
      <c r="N56" s="15"/>
    </row>
    <row r="57" spans="1:14" s="3" customFormat="1" ht="18" customHeight="1">
      <c r="A57" s="15"/>
      <c r="B57" s="15"/>
      <c r="C57" s="15"/>
      <c r="D57" s="15"/>
      <c r="E57" s="16"/>
      <c r="F57" s="15"/>
      <c r="G57" s="27" t="s">
        <v>170</v>
      </c>
      <c r="H57" s="15">
        <f t="shared" si="11"/>
        <v>0</v>
      </c>
      <c r="I57" s="15"/>
      <c r="J57" s="15"/>
      <c r="K57" s="15"/>
      <c r="L57" s="15">
        <f t="shared" si="12"/>
        <v>0</v>
      </c>
      <c r="M57" s="16" t="e">
        <f t="shared" si="2"/>
        <v>#DIV/0!</v>
      </c>
      <c r="N57" s="15"/>
    </row>
    <row r="58" spans="1:14" s="3" customFormat="1" ht="18" customHeight="1">
      <c r="A58" s="15"/>
      <c r="B58" s="15"/>
      <c r="C58" s="15"/>
      <c r="D58" s="15"/>
      <c r="E58" s="16"/>
      <c r="F58" s="15"/>
      <c r="G58" s="27" t="s">
        <v>171</v>
      </c>
      <c r="H58" s="15">
        <f t="shared" si="11"/>
        <v>0</v>
      </c>
      <c r="I58" s="15"/>
      <c r="J58" s="15"/>
      <c r="K58" s="15"/>
      <c r="L58" s="15">
        <f t="shared" si="12"/>
        <v>0</v>
      </c>
      <c r="M58" s="16" t="e">
        <f t="shared" si="2"/>
        <v>#DIV/0!</v>
      </c>
      <c r="N58" s="15"/>
    </row>
    <row r="59" spans="1:14" s="3" customFormat="1" ht="18" customHeight="1">
      <c r="A59" s="15"/>
      <c r="B59" s="15"/>
      <c r="C59" s="15"/>
      <c r="D59" s="15"/>
      <c r="E59" s="16"/>
      <c r="F59" s="15"/>
      <c r="G59" s="23" t="s">
        <v>172</v>
      </c>
      <c r="H59" s="15">
        <f t="shared" si="11"/>
        <v>0</v>
      </c>
      <c r="I59" s="15"/>
      <c r="J59" s="15"/>
      <c r="K59" s="15"/>
      <c r="L59" s="15">
        <f t="shared" si="12"/>
        <v>0</v>
      </c>
      <c r="M59" s="16" t="e">
        <f t="shared" si="2"/>
        <v>#DIV/0!</v>
      </c>
      <c r="N59" s="15"/>
    </row>
    <row r="60" spans="1:14" s="3" customFormat="1" ht="18" customHeight="1">
      <c r="A60" s="15"/>
      <c r="B60" s="15"/>
      <c r="C60" s="15"/>
      <c r="D60" s="15"/>
      <c r="E60" s="16"/>
      <c r="F60" s="15"/>
      <c r="G60" s="22" t="s">
        <v>173</v>
      </c>
      <c r="H60" s="15">
        <f t="shared" si="11"/>
        <v>0</v>
      </c>
      <c r="I60" s="15"/>
      <c r="J60" s="15">
        <f aca="true" t="shared" si="13" ref="I60:K60">SUM(J62:J66)</f>
        <v>0</v>
      </c>
      <c r="K60" s="15">
        <f t="shared" si="13"/>
        <v>0</v>
      </c>
      <c r="L60" s="15">
        <f t="shared" si="12"/>
        <v>0</v>
      </c>
      <c r="M60" s="16" t="e">
        <f t="shared" si="2"/>
        <v>#DIV/0!</v>
      </c>
      <c r="N60" s="15"/>
    </row>
    <row r="61" spans="1:14" s="3" customFormat="1" ht="18" customHeight="1">
      <c r="A61" s="15"/>
      <c r="B61" s="15"/>
      <c r="C61" s="15"/>
      <c r="D61" s="15"/>
      <c r="E61" s="16"/>
      <c r="F61" s="15"/>
      <c r="G61" s="22" t="s">
        <v>174</v>
      </c>
      <c r="H61" s="15">
        <f t="shared" si="11"/>
        <v>0</v>
      </c>
      <c r="I61" s="15"/>
      <c r="J61" s="15"/>
      <c r="K61" s="15"/>
      <c r="L61" s="15">
        <f t="shared" si="12"/>
        <v>0</v>
      </c>
      <c r="M61" s="16" t="e">
        <f t="shared" si="2"/>
        <v>#DIV/0!</v>
      </c>
      <c r="N61" s="15"/>
    </row>
    <row r="62" spans="1:14" s="3" customFormat="1" ht="18" customHeight="1">
      <c r="A62" s="15"/>
      <c r="B62" s="15"/>
      <c r="C62" s="15"/>
      <c r="D62" s="15"/>
      <c r="E62" s="16"/>
      <c r="F62" s="15"/>
      <c r="G62" s="23" t="s">
        <v>175</v>
      </c>
      <c r="H62" s="15">
        <f t="shared" si="11"/>
        <v>0</v>
      </c>
      <c r="I62" s="15"/>
      <c r="J62" s="15"/>
      <c r="K62" s="15"/>
      <c r="L62" s="15">
        <f t="shared" si="12"/>
        <v>0</v>
      </c>
      <c r="M62" s="16" t="e">
        <f t="shared" si="2"/>
        <v>#DIV/0!</v>
      </c>
      <c r="N62" s="15"/>
    </row>
    <row r="63" spans="1:14" s="3" customFormat="1" ht="18" customHeight="1">
      <c r="A63" s="15"/>
      <c r="B63" s="15"/>
      <c r="C63" s="15"/>
      <c r="D63" s="15"/>
      <c r="E63" s="16"/>
      <c r="F63" s="15"/>
      <c r="G63" s="23" t="s">
        <v>176</v>
      </c>
      <c r="H63" s="15">
        <f t="shared" si="11"/>
        <v>0</v>
      </c>
      <c r="I63" s="15"/>
      <c r="J63" s="15"/>
      <c r="K63" s="15"/>
      <c r="L63" s="15">
        <f t="shared" si="12"/>
        <v>0</v>
      </c>
      <c r="M63" s="16" t="e">
        <f t="shared" si="2"/>
        <v>#DIV/0!</v>
      </c>
      <c r="N63" s="15"/>
    </row>
    <row r="64" spans="1:14" s="3" customFormat="1" ht="18" customHeight="1">
      <c r="A64" s="15"/>
      <c r="B64" s="15"/>
      <c r="C64" s="15"/>
      <c r="D64" s="15"/>
      <c r="E64" s="16"/>
      <c r="F64" s="15"/>
      <c r="G64" s="23" t="s">
        <v>177</v>
      </c>
      <c r="H64" s="15">
        <f t="shared" si="11"/>
        <v>0</v>
      </c>
      <c r="I64" s="15"/>
      <c r="J64" s="15"/>
      <c r="K64" s="15"/>
      <c r="L64" s="15">
        <f t="shared" si="12"/>
        <v>0</v>
      </c>
      <c r="M64" s="16" t="e">
        <f t="shared" si="2"/>
        <v>#DIV/0!</v>
      </c>
      <c r="N64" s="15"/>
    </row>
    <row r="65" spans="1:14" s="3" customFormat="1" ht="18" customHeight="1">
      <c r="A65" s="15"/>
      <c r="B65" s="15"/>
      <c r="C65" s="15"/>
      <c r="D65" s="15"/>
      <c r="E65" s="16"/>
      <c r="F65" s="15"/>
      <c r="G65" s="23" t="s">
        <v>178</v>
      </c>
      <c r="H65" s="15">
        <f t="shared" si="11"/>
        <v>0</v>
      </c>
      <c r="I65" s="15"/>
      <c r="J65" s="15"/>
      <c r="K65" s="15"/>
      <c r="L65" s="15">
        <f t="shared" si="12"/>
        <v>0</v>
      </c>
      <c r="M65" s="16" t="e">
        <f t="shared" si="2"/>
        <v>#DIV/0!</v>
      </c>
      <c r="N65" s="15"/>
    </row>
    <row r="66" spans="1:14" s="3" customFormat="1" ht="18" customHeight="1">
      <c r="A66" s="15"/>
      <c r="B66" s="15"/>
      <c r="C66" s="15"/>
      <c r="D66" s="15"/>
      <c r="E66" s="16"/>
      <c r="F66" s="15"/>
      <c r="G66" s="23" t="s">
        <v>179</v>
      </c>
      <c r="H66" s="15">
        <f t="shared" si="11"/>
        <v>0</v>
      </c>
      <c r="I66" s="15"/>
      <c r="J66" s="15"/>
      <c r="K66" s="15"/>
      <c r="L66" s="15">
        <f t="shared" si="12"/>
        <v>0</v>
      </c>
      <c r="M66" s="16" t="e">
        <f t="shared" si="2"/>
        <v>#DIV/0!</v>
      </c>
      <c r="N66" s="15"/>
    </row>
    <row r="67" spans="1:14" s="3" customFormat="1" ht="18" customHeight="1">
      <c r="A67" s="15"/>
      <c r="B67" s="15"/>
      <c r="C67" s="15"/>
      <c r="D67" s="15"/>
      <c r="E67" s="16"/>
      <c r="F67" s="15"/>
      <c r="G67" s="22" t="s">
        <v>180</v>
      </c>
      <c r="H67" s="15">
        <f t="shared" si="11"/>
        <v>0</v>
      </c>
      <c r="I67" s="15"/>
      <c r="J67" s="15">
        <f aca="true" t="shared" si="14" ref="I67:K67">SUM(J68:J73)</f>
        <v>0</v>
      </c>
      <c r="K67" s="15">
        <f t="shared" si="14"/>
        <v>0</v>
      </c>
      <c r="L67" s="15">
        <f t="shared" si="12"/>
        <v>0</v>
      </c>
      <c r="M67" s="16" t="e">
        <f t="shared" si="2"/>
        <v>#DIV/0!</v>
      </c>
      <c r="N67" s="15"/>
    </row>
    <row r="68" spans="1:14" s="3" customFormat="1" ht="18" customHeight="1">
      <c r="A68" s="15"/>
      <c r="B68" s="15"/>
      <c r="C68" s="15"/>
      <c r="D68" s="15"/>
      <c r="E68" s="16"/>
      <c r="F68" s="15"/>
      <c r="G68" s="23" t="s">
        <v>181</v>
      </c>
      <c r="H68" s="15">
        <f t="shared" si="11"/>
        <v>0</v>
      </c>
      <c r="I68" s="15"/>
      <c r="J68" s="15"/>
      <c r="K68" s="15"/>
      <c r="L68" s="15">
        <f t="shared" si="12"/>
        <v>0</v>
      </c>
      <c r="M68" s="16" t="e">
        <f t="shared" si="2"/>
        <v>#DIV/0!</v>
      </c>
      <c r="N68" s="15"/>
    </row>
    <row r="69" spans="1:14" s="3" customFormat="1" ht="18" customHeight="1">
      <c r="A69" s="15"/>
      <c r="B69" s="15"/>
      <c r="C69" s="15"/>
      <c r="D69" s="15"/>
      <c r="E69" s="16"/>
      <c r="F69" s="15"/>
      <c r="G69" s="23" t="s">
        <v>182</v>
      </c>
      <c r="H69" s="15">
        <f t="shared" si="11"/>
        <v>0</v>
      </c>
      <c r="I69" s="15"/>
      <c r="J69" s="15"/>
      <c r="K69" s="15"/>
      <c r="L69" s="15">
        <f t="shared" si="12"/>
        <v>0</v>
      </c>
      <c r="M69" s="16" t="e">
        <f t="shared" si="2"/>
        <v>#DIV/0!</v>
      </c>
      <c r="N69" s="15"/>
    </row>
    <row r="70" spans="1:14" s="3" customFormat="1" ht="18" customHeight="1">
      <c r="A70" s="15"/>
      <c r="B70" s="15"/>
      <c r="C70" s="15"/>
      <c r="D70" s="15"/>
      <c r="E70" s="16"/>
      <c r="F70" s="15"/>
      <c r="G70" s="23" t="s">
        <v>183</v>
      </c>
      <c r="H70" s="15">
        <f t="shared" si="11"/>
        <v>0</v>
      </c>
      <c r="I70" s="15"/>
      <c r="J70" s="15"/>
      <c r="K70" s="15"/>
      <c r="L70" s="15">
        <f t="shared" si="12"/>
        <v>0</v>
      </c>
      <c r="M70" s="16" t="e">
        <f t="shared" si="2"/>
        <v>#DIV/0!</v>
      </c>
      <c r="N70" s="15"/>
    </row>
    <row r="71" spans="1:14" s="3" customFormat="1" ht="18" customHeight="1">
      <c r="A71" s="15"/>
      <c r="B71" s="15"/>
      <c r="C71" s="15"/>
      <c r="D71" s="15"/>
      <c r="E71" s="16"/>
      <c r="F71" s="15"/>
      <c r="G71" s="23" t="s">
        <v>184</v>
      </c>
      <c r="H71" s="15">
        <f t="shared" si="11"/>
        <v>0</v>
      </c>
      <c r="I71" s="15"/>
      <c r="J71" s="15"/>
      <c r="K71" s="15"/>
      <c r="L71" s="15">
        <f t="shared" si="12"/>
        <v>0</v>
      </c>
      <c r="M71" s="16" t="e">
        <f aca="true" t="shared" si="15" ref="M71:M120">L71/H71*100</f>
        <v>#DIV/0!</v>
      </c>
      <c r="N71" s="15"/>
    </row>
    <row r="72" spans="1:14" s="3" customFormat="1" ht="18" customHeight="1">
      <c r="A72" s="15"/>
      <c r="B72" s="15"/>
      <c r="C72" s="15"/>
      <c r="D72" s="15"/>
      <c r="E72" s="16"/>
      <c r="F72" s="15"/>
      <c r="G72" s="23" t="s">
        <v>185</v>
      </c>
      <c r="H72" s="15"/>
      <c r="I72" s="15"/>
      <c r="J72" s="15"/>
      <c r="K72" s="15"/>
      <c r="L72" s="15">
        <f t="shared" si="12"/>
        <v>0</v>
      </c>
      <c r="M72" s="16" t="e">
        <f t="shared" si="15"/>
        <v>#DIV/0!</v>
      </c>
      <c r="N72" s="15"/>
    </row>
    <row r="73" spans="1:14" s="3" customFormat="1" ht="18" customHeight="1">
      <c r="A73" s="15"/>
      <c r="B73" s="15"/>
      <c r="C73" s="15"/>
      <c r="D73" s="15"/>
      <c r="E73" s="16"/>
      <c r="F73" s="15"/>
      <c r="G73" s="23" t="s">
        <v>186</v>
      </c>
      <c r="H73" s="15"/>
      <c r="I73" s="15"/>
      <c r="J73" s="15"/>
      <c r="K73" s="15"/>
      <c r="L73" s="15">
        <f t="shared" si="12"/>
        <v>0</v>
      </c>
      <c r="M73" s="16" t="e">
        <f t="shared" si="15"/>
        <v>#DIV/0!</v>
      </c>
      <c r="N73" s="15"/>
    </row>
    <row r="74" spans="1:14" s="3" customFormat="1" ht="18" customHeight="1">
      <c r="A74" s="15"/>
      <c r="B74" s="15"/>
      <c r="C74" s="15"/>
      <c r="D74" s="15"/>
      <c r="E74" s="16"/>
      <c r="F74" s="15"/>
      <c r="G74" s="22" t="s">
        <v>187</v>
      </c>
      <c r="H74" s="15">
        <f aca="true" t="shared" si="16" ref="H74:H115">I74+J74</f>
        <v>0</v>
      </c>
      <c r="I74" s="15"/>
      <c r="J74" s="15">
        <f aca="true" t="shared" si="17" ref="I74:K74">SUM(J75:J85)</f>
        <v>0</v>
      </c>
      <c r="K74" s="15">
        <f t="shared" si="17"/>
        <v>0</v>
      </c>
      <c r="L74" s="15">
        <f t="shared" si="12"/>
        <v>0</v>
      </c>
      <c r="M74" s="16" t="e">
        <f t="shared" si="15"/>
        <v>#DIV/0!</v>
      </c>
      <c r="N74" s="15"/>
    </row>
    <row r="75" spans="1:14" s="3" customFormat="1" ht="18" customHeight="1">
      <c r="A75" s="15"/>
      <c r="B75" s="15"/>
      <c r="C75" s="15"/>
      <c r="D75" s="15"/>
      <c r="E75" s="16"/>
      <c r="F75" s="15"/>
      <c r="G75" s="23" t="s">
        <v>188</v>
      </c>
      <c r="H75" s="15">
        <f t="shared" si="16"/>
        <v>0</v>
      </c>
      <c r="I75" s="15"/>
      <c r="J75" s="15"/>
      <c r="K75" s="15"/>
      <c r="L75" s="15">
        <f t="shared" si="12"/>
        <v>0</v>
      </c>
      <c r="M75" s="16" t="e">
        <f t="shared" si="15"/>
        <v>#DIV/0!</v>
      </c>
      <c r="N75" s="15"/>
    </row>
    <row r="76" spans="1:14" s="3" customFormat="1" ht="18" customHeight="1">
      <c r="A76" s="15"/>
      <c r="B76" s="15"/>
      <c r="C76" s="15"/>
      <c r="D76" s="15"/>
      <c r="E76" s="16"/>
      <c r="F76" s="15"/>
      <c r="G76" s="22" t="s">
        <v>189</v>
      </c>
      <c r="H76" s="15">
        <f t="shared" si="16"/>
        <v>0</v>
      </c>
      <c r="I76" s="15"/>
      <c r="J76" s="15"/>
      <c r="K76" s="15"/>
      <c r="L76" s="15">
        <f t="shared" si="12"/>
        <v>0</v>
      </c>
      <c r="M76" s="16" t="e">
        <f t="shared" si="15"/>
        <v>#DIV/0!</v>
      </c>
      <c r="N76" s="15"/>
    </row>
    <row r="77" spans="1:14" s="3" customFormat="1" ht="18" customHeight="1">
      <c r="A77" s="15"/>
      <c r="B77" s="15"/>
      <c r="C77" s="15"/>
      <c r="D77" s="15"/>
      <c r="E77" s="16"/>
      <c r="F77" s="15"/>
      <c r="G77" s="23" t="s">
        <v>190</v>
      </c>
      <c r="H77" s="15">
        <f t="shared" si="16"/>
        <v>0</v>
      </c>
      <c r="I77" s="15"/>
      <c r="J77" s="15"/>
      <c r="K77" s="15"/>
      <c r="L77" s="15">
        <f t="shared" si="12"/>
        <v>0</v>
      </c>
      <c r="M77" s="16" t="e">
        <f t="shared" si="15"/>
        <v>#DIV/0!</v>
      </c>
      <c r="N77" s="15"/>
    </row>
    <row r="78" spans="1:14" s="3" customFormat="1" ht="18" customHeight="1">
      <c r="A78" s="15"/>
      <c r="B78" s="15"/>
      <c r="C78" s="15"/>
      <c r="D78" s="15"/>
      <c r="E78" s="16"/>
      <c r="F78" s="15"/>
      <c r="G78" s="23" t="s">
        <v>191</v>
      </c>
      <c r="H78" s="15">
        <f t="shared" si="16"/>
        <v>0</v>
      </c>
      <c r="I78" s="15"/>
      <c r="J78" s="15"/>
      <c r="K78" s="15"/>
      <c r="L78" s="15">
        <f t="shared" si="12"/>
        <v>0</v>
      </c>
      <c r="M78" s="16" t="e">
        <f t="shared" si="15"/>
        <v>#DIV/0!</v>
      </c>
      <c r="N78" s="15"/>
    </row>
    <row r="79" spans="1:14" s="3" customFormat="1" ht="18" customHeight="1">
      <c r="A79" s="15"/>
      <c r="B79" s="15"/>
      <c r="C79" s="15"/>
      <c r="D79" s="15"/>
      <c r="E79" s="16"/>
      <c r="F79" s="15"/>
      <c r="G79" s="23" t="s">
        <v>192</v>
      </c>
      <c r="H79" s="15">
        <f t="shared" si="16"/>
        <v>0</v>
      </c>
      <c r="I79" s="15"/>
      <c r="J79" s="15"/>
      <c r="K79" s="15"/>
      <c r="L79" s="15">
        <f t="shared" si="12"/>
        <v>0</v>
      </c>
      <c r="M79" s="16" t="e">
        <f t="shared" si="15"/>
        <v>#DIV/0!</v>
      </c>
      <c r="N79" s="15"/>
    </row>
    <row r="80" spans="1:14" s="3" customFormat="1" ht="18" customHeight="1">
      <c r="A80" s="15"/>
      <c r="B80" s="15"/>
      <c r="C80" s="15"/>
      <c r="D80" s="15"/>
      <c r="E80" s="16"/>
      <c r="F80" s="15"/>
      <c r="G80" s="23" t="s">
        <v>193</v>
      </c>
      <c r="H80" s="15">
        <f t="shared" si="16"/>
        <v>0</v>
      </c>
      <c r="I80" s="15"/>
      <c r="J80" s="15"/>
      <c r="K80" s="15"/>
      <c r="L80" s="15">
        <f t="shared" si="12"/>
        <v>0</v>
      </c>
      <c r="M80" s="16" t="e">
        <f t="shared" si="15"/>
        <v>#DIV/0!</v>
      </c>
      <c r="N80" s="15"/>
    </row>
    <row r="81" spans="1:14" s="3" customFormat="1" ht="18" customHeight="1">
      <c r="A81" s="15"/>
      <c r="B81" s="15"/>
      <c r="C81" s="15"/>
      <c r="D81" s="15"/>
      <c r="E81" s="16"/>
      <c r="F81" s="15"/>
      <c r="G81" s="23" t="s">
        <v>194</v>
      </c>
      <c r="H81" s="15">
        <f t="shared" si="16"/>
        <v>0</v>
      </c>
      <c r="I81" s="15"/>
      <c r="J81" s="15"/>
      <c r="K81" s="15"/>
      <c r="L81" s="15">
        <f t="shared" si="12"/>
        <v>0</v>
      </c>
      <c r="M81" s="16" t="e">
        <f t="shared" si="15"/>
        <v>#DIV/0!</v>
      </c>
      <c r="N81" s="15"/>
    </row>
    <row r="82" spans="1:14" s="3" customFormat="1" ht="18" customHeight="1">
      <c r="A82" s="15"/>
      <c r="B82" s="15"/>
      <c r="C82" s="15"/>
      <c r="D82" s="15"/>
      <c r="E82" s="16"/>
      <c r="F82" s="15"/>
      <c r="G82" s="23" t="s">
        <v>195</v>
      </c>
      <c r="H82" s="15">
        <f t="shared" si="16"/>
        <v>0</v>
      </c>
      <c r="I82" s="15"/>
      <c r="J82" s="15"/>
      <c r="K82" s="15"/>
      <c r="L82" s="15">
        <f t="shared" si="12"/>
        <v>0</v>
      </c>
      <c r="M82" s="16" t="e">
        <f t="shared" si="15"/>
        <v>#DIV/0!</v>
      </c>
      <c r="N82" s="15"/>
    </row>
    <row r="83" spans="1:14" s="3" customFormat="1" ht="18" customHeight="1">
      <c r="A83" s="15"/>
      <c r="B83" s="15"/>
      <c r="C83" s="15"/>
      <c r="D83" s="15"/>
      <c r="E83" s="16"/>
      <c r="F83" s="15"/>
      <c r="G83" s="23" t="s">
        <v>196</v>
      </c>
      <c r="H83" s="15">
        <f t="shared" si="16"/>
        <v>0</v>
      </c>
      <c r="I83" s="15"/>
      <c r="J83" s="15"/>
      <c r="K83" s="15"/>
      <c r="L83" s="15">
        <f t="shared" si="12"/>
        <v>0</v>
      </c>
      <c r="M83" s="16" t="e">
        <f t="shared" si="15"/>
        <v>#DIV/0!</v>
      </c>
      <c r="N83" s="15"/>
    </row>
    <row r="84" spans="1:14" s="3" customFormat="1" ht="18" customHeight="1">
      <c r="A84" s="15"/>
      <c r="B84" s="15"/>
      <c r="C84" s="15"/>
      <c r="D84" s="15"/>
      <c r="E84" s="16"/>
      <c r="F84" s="15"/>
      <c r="G84" s="23" t="s">
        <v>197</v>
      </c>
      <c r="H84" s="15">
        <f t="shared" si="16"/>
        <v>0</v>
      </c>
      <c r="I84" s="15"/>
      <c r="J84" s="15"/>
      <c r="K84" s="15"/>
      <c r="L84" s="15">
        <f t="shared" si="12"/>
        <v>0</v>
      </c>
      <c r="M84" s="16" t="e">
        <f t="shared" si="15"/>
        <v>#DIV/0!</v>
      </c>
      <c r="N84" s="15"/>
    </row>
    <row r="85" spans="1:14" s="3" customFormat="1" ht="18" customHeight="1">
      <c r="A85" s="15"/>
      <c r="B85" s="15"/>
      <c r="C85" s="15"/>
      <c r="D85" s="15"/>
      <c r="E85" s="16"/>
      <c r="F85" s="15"/>
      <c r="G85" s="23" t="s">
        <v>198</v>
      </c>
      <c r="H85" s="15">
        <f t="shared" si="16"/>
        <v>0</v>
      </c>
      <c r="I85" s="15"/>
      <c r="J85" s="15"/>
      <c r="K85" s="15"/>
      <c r="L85" s="15">
        <f t="shared" si="12"/>
        <v>0</v>
      </c>
      <c r="M85" s="16" t="e">
        <f t="shared" si="15"/>
        <v>#DIV/0!</v>
      </c>
      <c r="N85" s="15"/>
    </row>
    <row r="86" spans="1:14" s="3" customFormat="1" ht="18" customHeight="1">
      <c r="A86" s="15"/>
      <c r="B86" s="15"/>
      <c r="C86" s="15"/>
      <c r="D86" s="15"/>
      <c r="E86" s="16"/>
      <c r="F86" s="15"/>
      <c r="G86" s="22" t="s">
        <v>199</v>
      </c>
      <c r="H86" s="15">
        <f t="shared" si="16"/>
        <v>743537</v>
      </c>
      <c r="I86" s="15">
        <f>I90+I91</f>
        <v>743537</v>
      </c>
      <c r="J86" s="15">
        <f aca="true" t="shared" si="18" ref="I86:K86">SUM(J87:J93)</f>
        <v>0</v>
      </c>
      <c r="K86" s="15">
        <f t="shared" si="18"/>
        <v>196608</v>
      </c>
      <c r="L86" s="15">
        <f t="shared" si="12"/>
        <v>-546929</v>
      </c>
      <c r="M86" s="16">
        <f t="shared" si="15"/>
        <v>-73.55773821612105</v>
      </c>
      <c r="N86" s="15"/>
    </row>
    <row r="87" spans="1:14" s="3" customFormat="1" ht="18" customHeight="1">
      <c r="A87" s="15"/>
      <c r="B87" s="15"/>
      <c r="C87" s="15"/>
      <c r="D87" s="15"/>
      <c r="E87" s="16"/>
      <c r="F87" s="15"/>
      <c r="G87" s="23" t="s">
        <v>200</v>
      </c>
      <c r="H87" s="15">
        <f t="shared" si="16"/>
        <v>0</v>
      </c>
      <c r="I87" s="15"/>
      <c r="J87" s="15"/>
      <c r="K87" s="15"/>
      <c r="L87" s="15">
        <f t="shared" si="12"/>
        <v>0</v>
      </c>
      <c r="M87" s="16" t="e">
        <f t="shared" si="15"/>
        <v>#DIV/0!</v>
      </c>
      <c r="N87" s="15"/>
    </row>
    <row r="88" spans="1:14" s="3" customFormat="1" ht="18" customHeight="1">
      <c r="A88" s="15"/>
      <c r="B88" s="15"/>
      <c r="C88" s="15"/>
      <c r="D88" s="15"/>
      <c r="E88" s="16"/>
      <c r="F88" s="15"/>
      <c r="G88" s="23" t="s">
        <v>201</v>
      </c>
      <c r="H88" s="15">
        <f t="shared" si="16"/>
        <v>0</v>
      </c>
      <c r="I88" s="15"/>
      <c r="J88" s="15"/>
      <c r="K88" s="15"/>
      <c r="L88" s="15">
        <f t="shared" si="12"/>
        <v>0</v>
      </c>
      <c r="M88" s="16" t="e">
        <f t="shared" si="15"/>
        <v>#DIV/0!</v>
      </c>
      <c r="N88" s="15"/>
    </row>
    <row r="89" spans="1:14" s="3" customFormat="1" ht="18" customHeight="1">
      <c r="A89" s="15"/>
      <c r="B89" s="15"/>
      <c r="C89" s="15"/>
      <c r="D89" s="15"/>
      <c r="E89" s="16"/>
      <c r="F89" s="15"/>
      <c r="G89" s="23" t="s">
        <v>202</v>
      </c>
      <c r="H89" s="15">
        <f t="shared" si="16"/>
        <v>0</v>
      </c>
      <c r="I89" s="15"/>
      <c r="J89" s="15"/>
      <c r="K89" s="15"/>
      <c r="L89" s="15">
        <f t="shared" si="12"/>
        <v>0</v>
      </c>
      <c r="M89" s="16" t="e">
        <f t="shared" si="15"/>
        <v>#DIV/0!</v>
      </c>
      <c r="N89" s="15"/>
    </row>
    <row r="90" spans="1:14" s="3" customFormat="1" ht="18" customHeight="1">
      <c r="A90" s="15"/>
      <c r="B90" s="15"/>
      <c r="C90" s="15"/>
      <c r="D90" s="15"/>
      <c r="E90" s="16"/>
      <c r="F90" s="15"/>
      <c r="G90" s="23" t="s">
        <v>203</v>
      </c>
      <c r="H90" s="15">
        <f t="shared" si="16"/>
        <v>359713</v>
      </c>
      <c r="I90" s="21">
        <v>359713</v>
      </c>
      <c r="J90" s="21"/>
      <c r="K90" s="21"/>
      <c r="L90" s="15">
        <f t="shared" si="12"/>
        <v>-359713</v>
      </c>
      <c r="M90" s="16">
        <f t="shared" si="15"/>
        <v>-100</v>
      </c>
      <c r="N90" s="15"/>
    </row>
    <row r="91" spans="1:14" s="3" customFormat="1" ht="18" customHeight="1">
      <c r="A91" s="15"/>
      <c r="B91" s="15"/>
      <c r="C91" s="15"/>
      <c r="D91" s="15"/>
      <c r="E91" s="16"/>
      <c r="F91" s="15"/>
      <c r="G91" s="22" t="s">
        <v>204</v>
      </c>
      <c r="H91" s="15">
        <f t="shared" si="16"/>
        <v>383824</v>
      </c>
      <c r="I91" s="15">
        <v>383824</v>
      </c>
      <c r="J91" s="15"/>
      <c r="K91" s="15">
        <v>196608</v>
      </c>
      <c r="L91" s="15">
        <f t="shared" si="12"/>
        <v>-187216</v>
      </c>
      <c r="M91" s="16">
        <f t="shared" si="15"/>
        <v>-48.776522572845884</v>
      </c>
      <c r="N91" s="15"/>
    </row>
    <row r="92" spans="1:14" s="3" customFormat="1" ht="18" customHeight="1">
      <c r="A92" s="15"/>
      <c r="B92" s="15"/>
      <c r="C92" s="15"/>
      <c r="D92" s="15"/>
      <c r="E92" s="16"/>
      <c r="F92" s="15"/>
      <c r="G92" s="22" t="s">
        <v>205</v>
      </c>
      <c r="H92" s="15">
        <f t="shared" si="16"/>
        <v>0</v>
      </c>
      <c r="I92" s="15"/>
      <c r="J92" s="15"/>
      <c r="K92" s="15"/>
      <c r="L92" s="15">
        <f t="shared" si="12"/>
        <v>0</v>
      </c>
      <c r="M92" s="16" t="e">
        <f t="shared" si="15"/>
        <v>#DIV/0!</v>
      </c>
      <c r="N92" s="15"/>
    </row>
    <row r="93" spans="1:14" s="3" customFormat="1" ht="18" customHeight="1">
      <c r="A93" s="15"/>
      <c r="B93" s="15"/>
      <c r="C93" s="15"/>
      <c r="D93" s="15"/>
      <c r="E93" s="16"/>
      <c r="F93" s="15"/>
      <c r="G93" s="23" t="s">
        <v>206</v>
      </c>
      <c r="H93" s="15">
        <f t="shared" si="16"/>
        <v>0</v>
      </c>
      <c r="I93" s="15"/>
      <c r="J93" s="15"/>
      <c r="K93" s="15"/>
      <c r="L93" s="15">
        <f t="shared" si="12"/>
        <v>0</v>
      </c>
      <c r="M93" s="16" t="e">
        <f t="shared" si="15"/>
        <v>#DIV/0!</v>
      </c>
      <c r="N93" s="15"/>
    </row>
    <row r="94" spans="1:14" s="3" customFormat="1" ht="18" customHeight="1">
      <c r="A94" s="15"/>
      <c r="B94" s="15"/>
      <c r="C94" s="15"/>
      <c r="D94" s="15"/>
      <c r="E94" s="16"/>
      <c r="F94" s="15"/>
      <c r="G94" s="22" t="s">
        <v>207</v>
      </c>
      <c r="H94" s="15">
        <f t="shared" si="16"/>
        <v>400000</v>
      </c>
      <c r="I94" s="15">
        <f>I98</f>
        <v>400000</v>
      </c>
      <c r="J94" s="15">
        <f aca="true" t="shared" si="19" ref="I94:K94">SUM(J95:J101)</f>
        <v>0</v>
      </c>
      <c r="K94" s="15">
        <f t="shared" si="19"/>
        <v>0</v>
      </c>
      <c r="L94" s="15">
        <f t="shared" si="12"/>
        <v>-400000</v>
      </c>
      <c r="M94" s="16">
        <f t="shared" si="15"/>
        <v>-100</v>
      </c>
      <c r="N94" s="15"/>
    </row>
    <row r="95" spans="1:14" s="3" customFormat="1" ht="18" customHeight="1">
      <c r="A95" s="15"/>
      <c r="B95" s="15"/>
      <c r="C95" s="15"/>
      <c r="D95" s="15"/>
      <c r="E95" s="16"/>
      <c r="F95" s="15"/>
      <c r="G95" s="23" t="s">
        <v>208</v>
      </c>
      <c r="H95" s="15">
        <f t="shared" si="16"/>
        <v>0</v>
      </c>
      <c r="I95" s="15"/>
      <c r="J95" s="21"/>
      <c r="K95" s="21"/>
      <c r="L95" s="15">
        <f t="shared" si="12"/>
        <v>0</v>
      </c>
      <c r="M95" s="16" t="e">
        <f t="shared" si="15"/>
        <v>#DIV/0!</v>
      </c>
      <c r="N95" s="15"/>
    </row>
    <row r="96" spans="1:14" s="3" customFormat="1" ht="18" customHeight="1">
      <c r="A96" s="15"/>
      <c r="B96" s="15"/>
      <c r="C96" s="15"/>
      <c r="D96" s="15"/>
      <c r="E96" s="16"/>
      <c r="F96" s="15"/>
      <c r="G96" s="23" t="s">
        <v>209</v>
      </c>
      <c r="H96" s="15">
        <f t="shared" si="16"/>
        <v>0</v>
      </c>
      <c r="I96" s="15"/>
      <c r="J96" s="15"/>
      <c r="K96" s="15">
        <f>SUM(K97:K100)</f>
        <v>0</v>
      </c>
      <c r="L96" s="15">
        <f t="shared" si="12"/>
        <v>0</v>
      </c>
      <c r="M96" s="16" t="e">
        <f t="shared" si="15"/>
        <v>#DIV/0!</v>
      </c>
      <c r="N96" s="15"/>
    </row>
    <row r="97" spans="1:14" s="3" customFormat="1" ht="18" customHeight="1">
      <c r="A97" s="15"/>
      <c r="B97" s="15"/>
      <c r="C97" s="15"/>
      <c r="D97" s="15"/>
      <c r="E97" s="16"/>
      <c r="F97" s="15"/>
      <c r="G97" s="23" t="s">
        <v>210</v>
      </c>
      <c r="H97" s="15">
        <f t="shared" si="16"/>
        <v>0</v>
      </c>
      <c r="I97" s="21"/>
      <c r="J97" s="21"/>
      <c r="K97" s="21"/>
      <c r="L97" s="15">
        <f t="shared" si="12"/>
        <v>0</v>
      </c>
      <c r="M97" s="16" t="e">
        <f t="shared" si="15"/>
        <v>#DIV/0!</v>
      </c>
      <c r="N97" s="15"/>
    </row>
    <row r="98" spans="1:14" s="3" customFormat="1" ht="18" customHeight="1">
      <c r="A98" s="15"/>
      <c r="B98" s="15"/>
      <c r="C98" s="15"/>
      <c r="D98" s="15"/>
      <c r="E98" s="16"/>
      <c r="F98" s="15"/>
      <c r="G98" s="23" t="s">
        <v>211</v>
      </c>
      <c r="H98" s="15">
        <f t="shared" si="16"/>
        <v>400000</v>
      </c>
      <c r="I98" s="15">
        <v>400000</v>
      </c>
      <c r="J98" s="15"/>
      <c r="K98" s="15"/>
      <c r="L98" s="15">
        <f t="shared" si="12"/>
        <v>-400000</v>
      </c>
      <c r="M98" s="16">
        <f t="shared" si="15"/>
        <v>-100</v>
      </c>
      <c r="N98" s="15"/>
    </row>
    <row r="99" spans="1:14" s="3" customFormat="1" ht="18" customHeight="1">
      <c r="A99" s="15"/>
      <c r="B99" s="15"/>
      <c r="C99" s="15"/>
      <c r="D99" s="15"/>
      <c r="E99" s="16"/>
      <c r="F99" s="15"/>
      <c r="G99" s="23" t="s">
        <v>212</v>
      </c>
      <c r="H99" s="15">
        <f t="shared" si="16"/>
        <v>0</v>
      </c>
      <c r="I99" s="21"/>
      <c r="J99" s="21"/>
      <c r="K99" s="21"/>
      <c r="L99" s="15">
        <f t="shared" si="12"/>
        <v>0</v>
      </c>
      <c r="M99" s="16" t="e">
        <f t="shared" si="15"/>
        <v>#DIV/0!</v>
      </c>
      <c r="N99" s="15"/>
    </row>
    <row r="100" spans="1:14" s="3" customFormat="1" ht="18" customHeight="1">
      <c r="A100" s="15"/>
      <c r="B100" s="15"/>
      <c r="C100" s="15"/>
      <c r="D100" s="15"/>
      <c r="E100" s="16"/>
      <c r="F100" s="15"/>
      <c r="G100" s="23" t="s">
        <v>213</v>
      </c>
      <c r="H100" s="15">
        <f t="shared" si="16"/>
        <v>0</v>
      </c>
      <c r="I100" s="15"/>
      <c r="J100" s="15"/>
      <c r="K100" s="15"/>
      <c r="L100" s="15">
        <f t="shared" si="12"/>
        <v>0</v>
      </c>
      <c r="M100" s="16" t="e">
        <f t="shared" si="15"/>
        <v>#DIV/0!</v>
      </c>
      <c r="N100" s="15"/>
    </row>
    <row r="101" spans="1:14" s="3" customFormat="1" ht="18" customHeight="1">
      <c r="A101" s="15"/>
      <c r="B101" s="15"/>
      <c r="C101" s="15"/>
      <c r="D101" s="15"/>
      <c r="E101" s="16"/>
      <c r="F101" s="15"/>
      <c r="G101" s="23" t="s">
        <v>214</v>
      </c>
      <c r="H101" s="15">
        <f t="shared" si="16"/>
        <v>0</v>
      </c>
      <c r="I101" s="15"/>
      <c r="J101" s="15"/>
      <c r="K101" s="15"/>
      <c r="L101" s="15">
        <f t="shared" si="12"/>
        <v>0</v>
      </c>
      <c r="M101" s="16" t="e">
        <f t="shared" si="15"/>
        <v>#DIV/0!</v>
      </c>
      <c r="N101" s="15"/>
    </row>
    <row r="102" spans="1:14" s="3" customFormat="1" ht="18" customHeight="1">
      <c r="A102" s="15"/>
      <c r="B102" s="15"/>
      <c r="C102" s="15"/>
      <c r="D102" s="15"/>
      <c r="E102" s="16"/>
      <c r="F102" s="15"/>
      <c r="G102" s="22" t="s">
        <v>215</v>
      </c>
      <c r="H102" s="15">
        <f t="shared" si="16"/>
        <v>9206518.74</v>
      </c>
      <c r="I102" s="15">
        <f>I103+I106+I108</f>
        <v>9206518.74</v>
      </c>
      <c r="J102" s="15">
        <f aca="true" t="shared" si="20" ref="I102:K102">SUM(J103:J108)</f>
        <v>0</v>
      </c>
      <c r="K102" s="15">
        <f t="shared" si="20"/>
        <v>5132147.2</v>
      </c>
      <c r="L102" s="15">
        <f t="shared" si="12"/>
        <v>-4074371.54</v>
      </c>
      <c r="M102" s="16">
        <f t="shared" si="15"/>
        <v>-44.255289703564976</v>
      </c>
      <c r="N102" s="15"/>
    </row>
    <row r="103" spans="1:14" s="3" customFormat="1" ht="18" customHeight="1">
      <c r="A103" s="15"/>
      <c r="B103" s="15"/>
      <c r="C103" s="15"/>
      <c r="D103" s="15"/>
      <c r="E103" s="16"/>
      <c r="F103" s="15"/>
      <c r="G103" s="32" t="s">
        <v>216</v>
      </c>
      <c r="H103" s="15">
        <f t="shared" si="16"/>
        <v>1503406.88</v>
      </c>
      <c r="I103" s="15">
        <v>1503406.88</v>
      </c>
      <c r="J103" s="15"/>
      <c r="K103" s="15">
        <v>121543.2</v>
      </c>
      <c r="L103" s="15">
        <f t="shared" si="12"/>
        <v>-1381863.68</v>
      </c>
      <c r="M103" s="16">
        <f t="shared" si="15"/>
        <v>-91.91548198848206</v>
      </c>
      <c r="N103" s="15"/>
    </row>
    <row r="104" spans="1:14" s="3" customFormat="1" ht="18" customHeight="1">
      <c r="A104" s="15"/>
      <c r="B104" s="15"/>
      <c r="C104" s="15"/>
      <c r="D104" s="15"/>
      <c r="E104" s="16"/>
      <c r="F104" s="15"/>
      <c r="G104" s="23" t="s">
        <v>217</v>
      </c>
      <c r="H104" s="15">
        <f t="shared" si="16"/>
        <v>0</v>
      </c>
      <c r="I104" s="15"/>
      <c r="J104" s="15"/>
      <c r="K104" s="15"/>
      <c r="L104" s="15">
        <f t="shared" si="12"/>
        <v>0</v>
      </c>
      <c r="M104" s="16" t="e">
        <f t="shared" si="15"/>
        <v>#DIV/0!</v>
      </c>
      <c r="N104" s="15"/>
    </row>
    <row r="105" spans="1:14" s="3" customFormat="1" ht="18" customHeight="1">
      <c r="A105" s="15"/>
      <c r="B105" s="15"/>
      <c r="C105" s="15"/>
      <c r="D105" s="15"/>
      <c r="E105" s="16"/>
      <c r="F105" s="15"/>
      <c r="G105" s="23" t="s">
        <v>218</v>
      </c>
      <c r="H105" s="15">
        <f t="shared" si="16"/>
        <v>0</v>
      </c>
      <c r="I105" s="15"/>
      <c r="J105" s="15"/>
      <c r="K105" s="15"/>
      <c r="L105" s="15">
        <f t="shared" si="12"/>
        <v>0</v>
      </c>
      <c r="M105" s="16" t="e">
        <f t="shared" si="15"/>
        <v>#DIV/0!</v>
      </c>
      <c r="N105" s="15"/>
    </row>
    <row r="106" spans="1:14" s="3" customFormat="1" ht="18" customHeight="1">
      <c r="A106" s="15"/>
      <c r="B106" s="15"/>
      <c r="C106" s="15"/>
      <c r="D106" s="15"/>
      <c r="E106" s="16"/>
      <c r="F106" s="15"/>
      <c r="G106" s="23" t="s">
        <v>219</v>
      </c>
      <c r="H106" s="15">
        <f t="shared" si="16"/>
        <v>1028800</v>
      </c>
      <c r="I106" s="15">
        <v>1028800</v>
      </c>
      <c r="J106" s="15"/>
      <c r="K106" s="15">
        <v>501600</v>
      </c>
      <c r="L106" s="15">
        <f t="shared" si="12"/>
        <v>-527200</v>
      </c>
      <c r="M106" s="16">
        <f t="shared" si="15"/>
        <v>-51.24416796267496</v>
      </c>
      <c r="N106" s="15"/>
    </row>
    <row r="107" spans="1:14" s="3" customFormat="1" ht="18" customHeight="1">
      <c r="A107" s="15"/>
      <c r="B107" s="15"/>
      <c r="C107" s="15"/>
      <c r="D107" s="15"/>
      <c r="E107" s="16"/>
      <c r="F107" s="15"/>
      <c r="G107" s="23" t="s">
        <v>220</v>
      </c>
      <c r="H107" s="15">
        <f t="shared" si="16"/>
        <v>0</v>
      </c>
      <c r="I107" s="15"/>
      <c r="J107" s="15"/>
      <c r="K107" s="15"/>
      <c r="L107" s="15">
        <f t="shared" si="12"/>
        <v>0</v>
      </c>
      <c r="M107" s="16" t="e">
        <f t="shared" si="15"/>
        <v>#DIV/0!</v>
      </c>
      <c r="N107" s="15"/>
    </row>
    <row r="108" spans="1:14" s="3" customFormat="1" ht="18" customHeight="1">
      <c r="A108" s="15"/>
      <c r="B108" s="15"/>
      <c r="C108" s="15"/>
      <c r="D108" s="15"/>
      <c r="E108" s="16"/>
      <c r="F108" s="15"/>
      <c r="G108" s="22" t="s">
        <v>221</v>
      </c>
      <c r="H108" s="15">
        <f t="shared" si="16"/>
        <v>6674311.86</v>
      </c>
      <c r="I108" s="15">
        <v>6674311.86</v>
      </c>
      <c r="J108" s="15"/>
      <c r="K108" s="15">
        <v>4509004</v>
      </c>
      <c r="L108" s="15">
        <f t="shared" si="12"/>
        <v>-2165307.8600000003</v>
      </c>
      <c r="M108" s="16">
        <f t="shared" si="15"/>
        <v>-32.44241362134972</v>
      </c>
      <c r="N108" s="15"/>
    </row>
    <row r="109" spans="1:14" s="3" customFormat="1" ht="18" customHeight="1">
      <c r="A109" s="15"/>
      <c r="B109" s="15"/>
      <c r="C109" s="15"/>
      <c r="D109" s="15"/>
      <c r="E109" s="16"/>
      <c r="F109" s="15"/>
      <c r="G109" s="22" t="s">
        <v>222</v>
      </c>
      <c r="H109" s="15">
        <f t="shared" si="16"/>
        <v>30971584.55</v>
      </c>
      <c r="I109" s="15">
        <f>I110+I113+I115+I117</f>
        <v>30971584.55</v>
      </c>
      <c r="J109" s="15">
        <f aca="true" t="shared" si="21" ref="I109:K109">SUM(J110:J117)</f>
        <v>0</v>
      </c>
      <c r="K109" s="15">
        <f t="shared" si="21"/>
        <v>2919080</v>
      </c>
      <c r="L109" s="15">
        <f t="shared" si="12"/>
        <v>-28052504.55</v>
      </c>
      <c r="M109" s="16">
        <f t="shared" si="15"/>
        <v>-90.57497366565961</v>
      </c>
      <c r="N109" s="15"/>
    </row>
    <row r="110" spans="1:14" s="3" customFormat="1" ht="18" customHeight="1">
      <c r="A110" s="15"/>
      <c r="B110" s="15"/>
      <c r="C110" s="15"/>
      <c r="D110" s="15"/>
      <c r="E110" s="16"/>
      <c r="F110" s="15"/>
      <c r="G110" s="23" t="s">
        <v>223</v>
      </c>
      <c r="H110" s="15">
        <f t="shared" si="16"/>
        <v>5827180</v>
      </c>
      <c r="I110" s="15">
        <v>5827180</v>
      </c>
      <c r="J110" s="15"/>
      <c r="K110" s="15"/>
      <c r="L110" s="15">
        <f t="shared" si="12"/>
        <v>-5827180</v>
      </c>
      <c r="M110" s="16">
        <f t="shared" si="15"/>
        <v>-100</v>
      </c>
      <c r="N110" s="15"/>
    </row>
    <row r="111" spans="1:14" s="3" customFormat="1" ht="18" customHeight="1">
      <c r="A111" s="15"/>
      <c r="B111" s="15"/>
      <c r="C111" s="15"/>
      <c r="D111" s="15"/>
      <c r="E111" s="16"/>
      <c r="F111" s="15"/>
      <c r="G111" s="23" t="s">
        <v>224</v>
      </c>
      <c r="H111" s="15">
        <f t="shared" si="16"/>
        <v>0</v>
      </c>
      <c r="I111" s="15"/>
      <c r="J111" s="15"/>
      <c r="K111" s="15"/>
      <c r="L111" s="15">
        <f t="shared" si="12"/>
        <v>0</v>
      </c>
      <c r="M111" s="16" t="e">
        <f t="shared" si="15"/>
        <v>#DIV/0!</v>
      </c>
      <c r="N111" s="15"/>
    </row>
    <row r="112" spans="1:14" s="3" customFormat="1" ht="18" customHeight="1">
      <c r="A112" s="15"/>
      <c r="B112" s="15"/>
      <c r="C112" s="15"/>
      <c r="D112" s="15"/>
      <c r="E112" s="16"/>
      <c r="F112" s="15"/>
      <c r="G112" s="23" t="s">
        <v>225</v>
      </c>
      <c r="H112" s="15">
        <f t="shared" si="16"/>
        <v>0</v>
      </c>
      <c r="I112" s="15"/>
      <c r="J112" s="15"/>
      <c r="K112" s="15"/>
      <c r="L112" s="15">
        <f t="shared" si="12"/>
        <v>0</v>
      </c>
      <c r="M112" s="16" t="e">
        <f t="shared" si="15"/>
        <v>#DIV/0!</v>
      </c>
      <c r="N112" s="15"/>
    </row>
    <row r="113" spans="1:14" s="3" customFormat="1" ht="18" customHeight="1">
      <c r="A113" s="15"/>
      <c r="B113" s="15"/>
      <c r="C113" s="15"/>
      <c r="D113" s="15"/>
      <c r="E113" s="16"/>
      <c r="F113" s="15"/>
      <c r="G113" s="23" t="s">
        <v>226</v>
      </c>
      <c r="H113" s="15">
        <f t="shared" si="16"/>
        <v>11147270</v>
      </c>
      <c r="I113" s="15">
        <v>11147270</v>
      </c>
      <c r="J113" s="15"/>
      <c r="K113" s="15">
        <v>350000</v>
      </c>
      <c r="L113" s="15">
        <f t="shared" si="12"/>
        <v>-10797270</v>
      </c>
      <c r="M113" s="16">
        <f t="shared" si="15"/>
        <v>-96.86021779323546</v>
      </c>
      <c r="N113" s="15"/>
    </row>
    <row r="114" spans="1:14" s="3" customFormat="1" ht="18" customHeight="1">
      <c r="A114" s="15"/>
      <c r="B114" s="15"/>
      <c r="C114" s="15"/>
      <c r="D114" s="15"/>
      <c r="E114" s="16"/>
      <c r="F114" s="15"/>
      <c r="G114" s="23" t="s">
        <v>227</v>
      </c>
      <c r="H114" s="15">
        <f t="shared" si="16"/>
        <v>0</v>
      </c>
      <c r="I114" s="15"/>
      <c r="J114" s="15"/>
      <c r="K114" s="15"/>
      <c r="L114" s="15">
        <f t="shared" si="12"/>
        <v>0</v>
      </c>
      <c r="M114" s="16" t="e">
        <f t="shared" si="15"/>
        <v>#DIV/0!</v>
      </c>
      <c r="N114" s="15"/>
    </row>
    <row r="115" spans="1:14" s="3" customFormat="1" ht="18" customHeight="1">
      <c r="A115" s="15"/>
      <c r="B115" s="15"/>
      <c r="C115" s="15"/>
      <c r="D115" s="15"/>
      <c r="E115" s="16"/>
      <c r="F115" s="15"/>
      <c r="G115" s="23" t="s">
        <v>228</v>
      </c>
      <c r="H115" s="15">
        <f t="shared" si="16"/>
        <v>13988758</v>
      </c>
      <c r="I115" s="15">
        <v>13988758</v>
      </c>
      <c r="J115" s="15"/>
      <c r="K115" s="15">
        <v>1969080</v>
      </c>
      <c r="L115" s="15">
        <f t="shared" si="12"/>
        <v>-12019678</v>
      </c>
      <c r="M115" s="16">
        <f t="shared" si="15"/>
        <v>-85.9238397004223</v>
      </c>
      <c r="N115" s="15"/>
    </row>
    <row r="116" spans="1:14" s="3" customFormat="1" ht="18" customHeight="1">
      <c r="A116" s="15"/>
      <c r="B116" s="15"/>
      <c r="C116" s="15"/>
      <c r="D116" s="15"/>
      <c r="E116" s="16"/>
      <c r="F116" s="15"/>
      <c r="G116" s="23" t="s">
        <v>229</v>
      </c>
      <c r="H116" s="15"/>
      <c r="I116" s="15"/>
      <c r="J116" s="15"/>
      <c r="K116" s="15"/>
      <c r="L116" s="15"/>
      <c r="M116" s="16" t="e">
        <f t="shared" si="15"/>
        <v>#DIV/0!</v>
      </c>
      <c r="N116" s="15"/>
    </row>
    <row r="117" spans="1:14" s="3" customFormat="1" ht="18" customHeight="1">
      <c r="A117" s="15"/>
      <c r="B117" s="15"/>
      <c r="C117" s="15"/>
      <c r="D117" s="15"/>
      <c r="E117" s="16"/>
      <c r="F117" s="15"/>
      <c r="G117" s="23" t="s">
        <v>230</v>
      </c>
      <c r="H117" s="15">
        <f aca="true" t="shared" si="22" ref="H117:H120">I117+J117</f>
        <v>8376.55</v>
      </c>
      <c r="I117" s="15">
        <v>8376.55</v>
      </c>
      <c r="J117" s="15"/>
      <c r="K117" s="15">
        <v>600000</v>
      </c>
      <c r="L117" s="15">
        <f aca="true" t="shared" si="23" ref="L117:L120">K117-H117</f>
        <v>591623.45</v>
      </c>
      <c r="M117" s="16">
        <f t="shared" si="15"/>
        <v>7062.853442049532</v>
      </c>
      <c r="N117" s="15"/>
    </row>
    <row r="118" spans="1:14" s="3" customFormat="1" ht="18" customHeight="1">
      <c r="A118" s="15"/>
      <c r="B118" s="15"/>
      <c r="C118" s="15"/>
      <c r="D118" s="15"/>
      <c r="E118" s="16"/>
      <c r="F118" s="15"/>
      <c r="G118" s="22" t="s">
        <v>231</v>
      </c>
      <c r="H118" s="15">
        <f t="shared" si="22"/>
        <v>0</v>
      </c>
      <c r="I118" s="15"/>
      <c r="J118" s="15">
        <f aca="true" t="shared" si="24" ref="I118:K118">SUM(J119:J122)</f>
        <v>0</v>
      </c>
      <c r="K118" s="15">
        <f t="shared" si="24"/>
        <v>0</v>
      </c>
      <c r="L118" s="15">
        <f t="shared" si="23"/>
        <v>0</v>
      </c>
      <c r="M118" s="16" t="e">
        <f t="shared" si="15"/>
        <v>#DIV/0!</v>
      </c>
      <c r="N118" s="15"/>
    </row>
    <row r="119" spans="1:14" s="3" customFormat="1" ht="18" customHeight="1" hidden="1">
      <c r="A119" s="15"/>
      <c r="B119" s="15"/>
      <c r="C119" s="15"/>
      <c r="D119" s="15"/>
      <c r="E119" s="16"/>
      <c r="F119" s="15"/>
      <c r="G119" s="23" t="s">
        <v>232</v>
      </c>
      <c r="H119" s="15">
        <f t="shared" si="22"/>
        <v>0</v>
      </c>
      <c r="I119" s="15"/>
      <c r="J119" s="15"/>
      <c r="K119" s="15"/>
      <c r="L119" s="15">
        <f t="shared" si="23"/>
        <v>0</v>
      </c>
      <c r="M119" s="16" t="e">
        <f t="shared" si="15"/>
        <v>#DIV/0!</v>
      </c>
      <c r="N119" s="15"/>
    </row>
    <row r="120" spans="1:14" s="3" customFormat="1" ht="18" customHeight="1" hidden="1">
      <c r="A120" s="15"/>
      <c r="B120" s="15"/>
      <c r="C120" s="15"/>
      <c r="D120" s="15"/>
      <c r="E120" s="16"/>
      <c r="F120" s="15"/>
      <c r="G120" s="22" t="s">
        <v>233</v>
      </c>
      <c r="H120" s="15">
        <f t="shared" si="22"/>
        <v>0</v>
      </c>
      <c r="I120" s="15"/>
      <c r="J120" s="15"/>
      <c r="K120" s="15"/>
      <c r="L120" s="15">
        <f t="shared" si="23"/>
        <v>0</v>
      </c>
      <c r="M120" s="16" t="e">
        <f t="shared" si="15"/>
        <v>#DIV/0!</v>
      </c>
      <c r="N120" s="15"/>
    </row>
    <row r="121" spans="1:14" s="3" customFormat="1" ht="18" customHeight="1" hidden="1">
      <c r="A121" s="15"/>
      <c r="B121" s="15"/>
      <c r="C121" s="15"/>
      <c r="D121" s="15"/>
      <c r="E121" s="16"/>
      <c r="F121" s="15"/>
      <c r="G121" s="22" t="s">
        <v>234</v>
      </c>
      <c r="H121" s="15"/>
      <c r="I121" s="15"/>
      <c r="J121" s="15"/>
      <c r="K121" s="15"/>
      <c r="L121" s="15"/>
      <c r="M121" s="16"/>
      <c r="N121" s="15"/>
    </row>
    <row r="122" spans="1:14" s="3" customFormat="1" ht="18" customHeight="1" hidden="1">
      <c r="A122" s="15"/>
      <c r="B122" s="15"/>
      <c r="C122" s="15"/>
      <c r="D122" s="15"/>
      <c r="E122" s="16"/>
      <c r="F122" s="15"/>
      <c r="G122" s="22" t="s">
        <v>235</v>
      </c>
      <c r="H122" s="15">
        <f aca="true" t="shared" si="25" ref="H122:H124">I122+J122</f>
        <v>0</v>
      </c>
      <c r="I122" s="15"/>
      <c r="J122" s="15"/>
      <c r="K122" s="15"/>
      <c r="L122" s="15">
        <f aca="true" t="shared" si="26" ref="L122:L124">K122-H122</f>
        <v>0</v>
      </c>
      <c r="M122" s="16" t="e">
        <f aca="true" t="shared" si="27" ref="M122:M124">L122/H122*100</f>
        <v>#DIV/0!</v>
      </c>
      <c r="N122" s="15"/>
    </row>
    <row r="123" spans="1:14" s="3" customFormat="1" ht="18" customHeight="1" hidden="1">
      <c r="A123" s="33"/>
      <c r="B123" s="15"/>
      <c r="C123" s="15"/>
      <c r="D123" s="15"/>
      <c r="E123" s="16"/>
      <c r="F123" s="15"/>
      <c r="G123" s="22" t="s">
        <v>236</v>
      </c>
      <c r="H123" s="15">
        <f t="shared" si="25"/>
        <v>0</v>
      </c>
      <c r="I123" s="21"/>
      <c r="J123" s="21">
        <f aca="true" t="shared" si="28" ref="I123:K123">SUM(J124:J130)</f>
        <v>0</v>
      </c>
      <c r="K123" s="21">
        <f t="shared" si="28"/>
        <v>0</v>
      </c>
      <c r="L123" s="15">
        <f t="shared" si="26"/>
        <v>0</v>
      </c>
      <c r="M123" s="16" t="e">
        <f t="shared" si="27"/>
        <v>#DIV/0!</v>
      </c>
      <c r="N123" s="15"/>
    </row>
    <row r="124" spans="1:14" s="3" customFormat="1" ht="18" customHeight="1" hidden="1">
      <c r="A124" s="34"/>
      <c r="B124" s="15"/>
      <c r="C124" s="15"/>
      <c r="D124" s="15"/>
      <c r="E124" s="16"/>
      <c r="F124" s="15"/>
      <c r="G124" s="23" t="s">
        <v>237</v>
      </c>
      <c r="H124" s="15">
        <f t="shared" si="25"/>
        <v>0</v>
      </c>
      <c r="I124" s="15"/>
      <c r="J124" s="15"/>
      <c r="K124" s="15"/>
      <c r="L124" s="15">
        <f t="shared" si="26"/>
        <v>0</v>
      </c>
      <c r="M124" s="16" t="e">
        <f t="shared" si="27"/>
        <v>#DIV/0!</v>
      </c>
      <c r="N124" s="15"/>
    </row>
    <row r="125" spans="1:14" s="3" customFormat="1" ht="18" customHeight="1" hidden="1">
      <c r="A125" s="34"/>
      <c r="B125" s="15"/>
      <c r="C125" s="15"/>
      <c r="D125" s="15"/>
      <c r="E125" s="16"/>
      <c r="F125" s="15"/>
      <c r="G125" s="22" t="s">
        <v>238</v>
      </c>
      <c r="H125" s="15"/>
      <c r="I125" s="15"/>
      <c r="J125" s="15"/>
      <c r="K125" s="15"/>
      <c r="L125" s="15"/>
      <c r="M125" s="16"/>
      <c r="N125" s="15"/>
    </row>
    <row r="126" spans="1:14" s="3" customFormat="1" ht="18" customHeight="1" hidden="1">
      <c r="A126" s="15"/>
      <c r="B126" s="15"/>
      <c r="C126" s="15"/>
      <c r="D126" s="15"/>
      <c r="E126" s="16"/>
      <c r="F126" s="15"/>
      <c r="G126" s="22" t="s">
        <v>239</v>
      </c>
      <c r="H126" s="15"/>
      <c r="I126" s="15"/>
      <c r="J126" s="15"/>
      <c r="K126" s="15"/>
      <c r="L126" s="15"/>
      <c r="M126" s="16"/>
      <c r="N126" s="15"/>
    </row>
    <row r="127" spans="1:14" s="3" customFormat="1" ht="18" customHeight="1" hidden="1">
      <c r="A127" s="15"/>
      <c r="B127" s="15"/>
      <c r="C127" s="15"/>
      <c r="D127" s="15"/>
      <c r="E127" s="16"/>
      <c r="F127" s="15"/>
      <c r="G127" s="23" t="s">
        <v>240</v>
      </c>
      <c r="H127" s="15">
        <f aca="true" t="shared" si="29" ref="H127:H145">I127+J127</f>
        <v>0</v>
      </c>
      <c r="I127" s="15"/>
      <c r="J127" s="15"/>
      <c r="K127" s="15"/>
      <c r="L127" s="15">
        <f aca="true" t="shared" si="30" ref="L127:L145">K127-H127</f>
        <v>0</v>
      </c>
      <c r="M127" s="16" t="e">
        <f aca="true" t="shared" si="31" ref="M127:M151">L127/H127*100</f>
        <v>#DIV/0!</v>
      </c>
      <c r="N127" s="15"/>
    </row>
    <row r="128" spans="1:14" s="3" customFormat="1" ht="18" customHeight="1" hidden="1">
      <c r="A128" s="15"/>
      <c r="B128" s="15"/>
      <c r="C128" s="15"/>
      <c r="D128" s="15"/>
      <c r="E128" s="16"/>
      <c r="F128" s="15"/>
      <c r="G128" s="23" t="s">
        <v>241</v>
      </c>
      <c r="H128" s="15">
        <f t="shared" si="29"/>
        <v>0</v>
      </c>
      <c r="I128" s="15"/>
      <c r="J128" s="15"/>
      <c r="K128" s="15"/>
      <c r="L128" s="15">
        <f t="shared" si="30"/>
        <v>0</v>
      </c>
      <c r="M128" s="16" t="e">
        <f t="shared" si="31"/>
        <v>#DIV/0!</v>
      </c>
      <c r="N128" s="15"/>
    </row>
    <row r="129" spans="1:14" s="3" customFormat="1" ht="18" customHeight="1" hidden="1">
      <c r="A129" s="15"/>
      <c r="B129" s="15"/>
      <c r="C129" s="15"/>
      <c r="D129" s="15"/>
      <c r="E129" s="16"/>
      <c r="F129" s="15"/>
      <c r="G129" s="23" t="s">
        <v>242</v>
      </c>
      <c r="H129" s="15">
        <f t="shared" si="29"/>
        <v>0</v>
      </c>
      <c r="I129" s="15"/>
      <c r="J129" s="15"/>
      <c r="K129" s="15"/>
      <c r="L129" s="15">
        <f t="shared" si="30"/>
        <v>0</v>
      </c>
      <c r="M129" s="16" t="e">
        <f t="shared" si="31"/>
        <v>#DIV/0!</v>
      </c>
      <c r="N129" s="15"/>
    </row>
    <row r="130" spans="1:14" s="3" customFormat="1" ht="18" customHeight="1" hidden="1">
      <c r="A130" s="15"/>
      <c r="B130" s="15"/>
      <c r="C130" s="15"/>
      <c r="D130" s="15"/>
      <c r="E130" s="16"/>
      <c r="F130" s="15"/>
      <c r="G130" s="23" t="s">
        <v>243</v>
      </c>
      <c r="H130" s="15">
        <f t="shared" si="29"/>
        <v>0</v>
      </c>
      <c r="I130" s="15"/>
      <c r="J130" s="15"/>
      <c r="K130" s="15"/>
      <c r="L130" s="15">
        <f t="shared" si="30"/>
        <v>0</v>
      </c>
      <c r="M130" s="16" t="e">
        <f t="shared" si="31"/>
        <v>#DIV/0!</v>
      </c>
      <c r="N130" s="15"/>
    </row>
    <row r="131" spans="1:14" s="3" customFormat="1" ht="18" customHeight="1" hidden="1">
      <c r="A131" s="15"/>
      <c r="B131" s="15"/>
      <c r="C131" s="15"/>
      <c r="D131" s="15"/>
      <c r="E131" s="16"/>
      <c r="F131" s="15"/>
      <c r="G131" s="22" t="s">
        <v>244</v>
      </c>
      <c r="H131" s="15">
        <f t="shared" si="29"/>
        <v>0</v>
      </c>
      <c r="I131" s="15">
        <v>0</v>
      </c>
      <c r="J131" s="15">
        <f aca="true" t="shared" si="32" ref="I131:K131">SUM(J132:J134)</f>
        <v>0</v>
      </c>
      <c r="K131" s="15">
        <f t="shared" si="32"/>
        <v>0</v>
      </c>
      <c r="L131" s="15">
        <f t="shared" si="30"/>
        <v>0</v>
      </c>
      <c r="M131" s="16" t="e">
        <f t="shared" si="31"/>
        <v>#DIV/0!</v>
      </c>
      <c r="N131" s="15"/>
    </row>
    <row r="132" spans="1:14" s="3" customFormat="1" ht="18" customHeight="1" hidden="1">
      <c r="A132" s="15"/>
      <c r="B132" s="15"/>
      <c r="C132" s="15"/>
      <c r="D132" s="15"/>
      <c r="E132" s="16"/>
      <c r="F132" s="15"/>
      <c r="G132" s="23" t="s">
        <v>245</v>
      </c>
      <c r="H132" s="15">
        <f t="shared" si="29"/>
        <v>0</v>
      </c>
      <c r="I132" s="15"/>
      <c r="J132" s="15"/>
      <c r="K132" s="15"/>
      <c r="L132" s="15">
        <f t="shared" si="30"/>
        <v>0</v>
      </c>
      <c r="M132" s="16" t="e">
        <f t="shared" si="31"/>
        <v>#DIV/0!</v>
      </c>
      <c r="N132" s="15"/>
    </row>
    <row r="133" spans="1:14" s="3" customFormat="1" ht="18" customHeight="1" hidden="1">
      <c r="A133" s="15"/>
      <c r="B133" s="15"/>
      <c r="C133" s="15"/>
      <c r="D133" s="15"/>
      <c r="E133" s="16"/>
      <c r="F133" s="15"/>
      <c r="G133" s="22" t="s">
        <v>246</v>
      </c>
      <c r="H133" s="15">
        <f t="shared" si="29"/>
        <v>0</v>
      </c>
      <c r="I133" s="15"/>
      <c r="J133" s="15"/>
      <c r="K133" s="15"/>
      <c r="L133" s="15">
        <f t="shared" si="30"/>
        <v>0</v>
      </c>
      <c r="M133" s="16" t="e">
        <f t="shared" si="31"/>
        <v>#DIV/0!</v>
      </c>
      <c r="N133" s="15"/>
    </row>
    <row r="134" spans="1:14" s="3" customFormat="1" ht="18" customHeight="1" hidden="1">
      <c r="A134" s="15"/>
      <c r="B134" s="15"/>
      <c r="C134" s="15"/>
      <c r="D134" s="15"/>
      <c r="E134" s="16"/>
      <c r="F134" s="15"/>
      <c r="G134" s="22" t="s">
        <v>247</v>
      </c>
      <c r="H134" s="15">
        <f t="shared" si="29"/>
        <v>0</v>
      </c>
      <c r="I134" s="15"/>
      <c r="J134" s="15"/>
      <c r="K134" s="15"/>
      <c r="L134" s="15">
        <f t="shared" si="30"/>
        <v>0</v>
      </c>
      <c r="M134" s="16" t="e">
        <f t="shared" si="31"/>
        <v>#DIV/0!</v>
      </c>
      <c r="N134" s="15"/>
    </row>
    <row r="135" spans="1:14" s="3" customFormat="1" ht="18" customHeight="1" hidden="1">
      <c r="A135" s="15"/>
      <c r="B135" s="15"/>
      <c r="C135" s="15"/>
      <c r="D135" s="15"/>
      <c r="E135" s="16"/>
      <c r="F135" s="15"/>
      <c r="G135" s="22" t="s">
        <v>248</v>
      </c>
      <c r="H135" s="15">
        <f t="shared" si="29"/>
        <v>0</v>
      </c>
      <c r="I135" s="15"/>
      <c r="J135" s="15"/>
      <c r="K135" s="15"/>
      <c r="L135" s="15">
        <f t="shared" si="30"/>
        <v>0</v>
      </c>
      <c r="M135" s="16" t="e">
        <f t="shared" si="31"/>
        <v>#DIV/0!</v>
      </c>
      <c r="N135" s="15"/>
    </row>
    <row r="136" spans="1:14" s="3" customFormat="1" ht="18" customHeight="1" hidden="1">
      <c r="A136" s="15"/>
      <c r="B136" s="15"/>
      <c r="C136" s="15"/>
      <c r="D136" s="15"/>
      <c r="E136" s="16"/>
      <c r="F136" s="15"/>
      <c r="G136" s="22" t="s">
        <v>249</v>
      </c>
      <c r="H136" s="15">
        <f t="shared" si="29"/>
        <v>0</v>
      </c>
      <c r="I136" s="15"/>
      <c r="J136" s="15"/>
      <c r="K136" s="15"/>
      <c r="L136" s="15">
        <f t="shared" si="30"/>
        <v>0</v>
      </c>
      <c r="M136" s="16" t="e">
        <f t="shared" si="31"/>
        <v>#DIV/0!</v>
      </c>
      <c r="N136" s="15"/>
    </row>
    <row r="137" spans="1:14" s="3" customFormat="1" ht="18" customHeight="1" hidden="1">
      <c r="A137" s="15"/>
      <c r="B137" s="15"/>
      <c r="C137" s="15"/>
      <c r="D137" s="15"/>
      <c r="E137" s="16"/>
      <c r="F137" s="15"/>
      <c r="G137" s="22" t="s">
        <v>250</v>
      </c>
      <c r="H137" s="15">
        <f t="shared" si="29"/>
        <v>0</v>
      </c>
      <c r="I137" s="15"/>
      <c r="J137" s="15"/>
      <c r="K137" s="15"/>
      <c r="L137" s="15">
        <f t="shared" si="30"/>
        <v>0</v>
      </c>
      <c r="M137" s="16" t="e">
        <f t="shared" si="31"/>
        <v>#DIV/0!</v>
      </c>
      <c r="N137" s="15"/>
    </row>
    <row r="138" spans="1:14" s="3" customFormat="1" ht="18" customHeight="1">
      <c r="A138" s="15"/>
      <c r="B138" s="15"/>
      <c r="C138" s="15"/>
      <c r="D138" s="15"/>
      <c r="E138" s="16"/>
      <c r="F138" s="15"/>
      <c r="G138" s="22" t="s">
        <v>251</v>
      </c>
      <c r="H138" s="15">
        <f t="shared" si="29"/>
        <v>47117.15</v>
      </c>
      <c r="I138" s="15">
        <f>I140</f>
        <v>47117.15</v>
      </c>
      <c r="J138" s="15">
        <f aca="true" t="shared" si="33" ref="I138:K138">SUM(J139:J141)</f>
        <v>0</v>
      </c>
      <c r="K138" s="15">
        <f t="shared" si="33"/>
        <v>329441.85</v>
      </c>
      <c r="L138" s="15">
        <f t="shared" si="30"/>
        <v>282324.69999999995</v>
      </c>
      <c r="M138" s="16">
        <f t="shared" si="31"/>
        <v>599.1973198718513</v>
      </c>
      <c r="N138" s="15"/>
    </row>
    <row r="139" spans="1:14" s="3" customFormat="1" ht="18" customHeight="1">
      <c r="A139" s="15"/>
      <c r="B139" s="15"/>
      <c r="C139" s="15"/>
      <c r="D139" s="15"/>
      <c r="E139" s="16"/>
      <c r="F139" s="15"/>
      <c r="G139" s="23" t="s">
        <v>252</v>
      </c>
      <c r="H139" s="15">
        <f t="shared" si="29"/>
        <v>0</v>
      </c>
      <c r="I139" s="15"/>
      <c r="J139" s="15"/>
      <c r="K139" s="15"/>
      <c r="L139" s="15">
        <f t="shared" si="30"/>
        <v>0</v>
      </c>
      <c r="M139" s="16" t="e">
        <f t="shared" si="31"/>
        <v>#DIV/0!</v>
      </c>
      <c r="N139" s="15"/>
    </row>
    <row r="140" spans="1:14" s="3" customFormat="1" ht="18" customHeight="1">
      <c r="A140" s="15"/>
      <c r="B140" s="15"/>
      <c r="C140" s="15"/>
      <c r="D140" s="15"/>
      <c r="E140" s="16"/>
      <c r="F140" s="15"/>
      <c r="G140" s="35" t="s">
        <v>253</v>
      </c>
      <c r="H140" s="15">
        <f t="shared" si="29"/>
        <v>47117.15</v>
      </c>
      <c r="I140" s="15">
        <v>47117.15</v>
      </c>
      <c r="J140" s="15"/>
      <c r="K140" s="15">
        <v>329441.85</v>
      </c>
      <c r="L140" s="15">
        <f t="shared" si="30"/>
        <v>282324.69999999995</v>
      </c>
      <c r="M140" s="16">
        <f t="shared" si="31"/>
        <v>599.1973198718513</v>
      </c>
      <c r="N140" s="15"/>
    </row>
    <row r="141" spans="1:14" s="3" customFormat="1" ht="18" customHeight="1">
      <c r="A141" s="15"/>
      <c r="B141" s="15"/>
      <c r="C141" s="15"/>
      <c r="D141" s="15"/>
      <c r="E141" s="16"/>
      <c r="F141" s="15"/>
      <c r="G141" s="23" t="s">
        <v>254</v>
      </c>
      <c r="H141" s="15">
        <f t="shared" si="29"/>
        <v>0</v>
      </c>
      <c r="I141" s="15"/>
      <c r="J141" s="15"/>
      <c r="K141" s="15"/>
      <c r="L141" s="15">
        <f t="shared" si="30"/>
        <v>0</v>
      </c>
      <c r="M141" s="16" t="e">
        <f t="shared" si="31"/>
        <v>#DIV/0!</v>
      </c>
      <c r="N141" s="15"/>
    </row>
    <row r="142" spans="1:14" s="3" customFormat="1" ht="18" customHeight="1">
      <c r="A142" s="15"/>
      <c r="B142" s="15"/>
      <c r="C142" s="15"/>
      <c r="D142" s="15"/>
      <c r="E142" s="16"/>
      <c r="F142" s="15"/>
      <c r="G142" s="22" t="s">
        <v>255</v>
      </c>
      <c r="H142" s="15">
        <f t="shared" si="29"/>
        <v>0</v>
      </c>
      <c r="I142" s="57"/>
      <c r="J142" s="15"/>
      <c r="K142" s="15">
        <v>100000</v>
      </c>
      <c r="L142" s="15">
        <f t="shared" si="30"/>
        <v>100000</v>
      </c>
      <c r="M142" s="16" t="e">
        <f t="shared" si="31"/>
        <v>#DIV/0!</v>
      </c>
      <c r="N142" s="15"/>
    </row>
    <row r="143" spans="1:14" s="3" customFormat="1" ht="18" customHeight="1">
      <c r="A143" s="15"/>
      <c r="B143" s="15"/>
      <c r="C143" s="15"/>
      <c r="D143" s="15"/>
      <c r="E143" s="16"/>
      <c r="F143" s="15"/>
      <c r="G143" s="22" t="s">
        <v>256</v>
      </c>
      <c r="H143" s="15">
        <f t="shared" si="29"/>
        <v>0</v>
      </c>
      <c r="I143" s="15">
        <v>0</v>
      </c>
      <c r="J143" s="15">
        <f aca="true" t="shared" si="34" ref="I143:K143">SUM(J144:J145)</f>
        <v>0</v>
      </c>
      <c r="K143" s="15">
        <f t="shared" si="34"/>
        <v>0</v>
      </c>
      <c r="L143" s="15">
        <f t="shared" si="30"/>
        <v>0</v>
      </c>
      <c r="M143" s="16" t="e">
        <f t="shared" si="31"/>
        <v>#DIV/0!</v>
      </c>
      <c r="N143" s="38"/>
    </row>
    <row r="144" spans="1:14" s="3" customFormat="1" ht="18" customHeight="1">
      <c r="A144" s="15"/>
      <c r="B144" s="15"/>
      <c r="C144" s="15"/>
      <c r="D144" s="15"/>
      <c r="E144" s="16"/>
      <c r="F144" s="15"/>
      <c r="G144" s="23" t="s">
        <v>257</v>
      </c>
      <c r="H144" s="15">
        <f t="shared" si="29"/>
        <v>0</v>
      </c>
      <c r="I144" s="15"/>
      <c r="J144" s="15"/>
      <c r="K144" s="15"/>
      <c r="L144" s="15">
        <f t="shared" si="30"/>
        <v>0</v>
      </c>
      <c r="M144" s="16" t="e">
        <f t="shared" si="31"/>
        <v>#DIV/0!</v>
      </c>
      <c r="N144" s="41"/>
    </row>
    <row r="145" spans="1:14" s="3" customFormat="1" ht="18" customHeight="1">
      <c r="A145" s="15"/>
      <c r="B145" s="15"/>
      <c r="C145" s="15"/>
      <c r="D145" s="15"/>
      <c r="E145" s="16"/>
      <c r="F145" s="15"/>
      <c r="G145" s="23" t="s">
        <v>258</v>
      </c>
      <c r="H145" s="15">
        <f t="shared" si="29"/>
        <v>0</v>
      </c>
      <c r="I145" s="15"/>
      <c r="J145" s="15"/>
      <c r="K145" s="15"/>
      <c r="L145" s="15">
        <f t="shared" si="30"/>
        <v>0</v>
      </c>
      <c r="M145" s="16" t="e">
        <f t="shared" si="31"/>
        <v>#DIV/0!</v>
      </c>
      <c r="N145" s="58"/>
    </row>
    <row r="146" spans="1:14" s="3" customFormat="1" ht="18" customHeight="1">
      <c r="A146" s="36" t="s">
        <v>80</v>
      </c>
      <c r="B146" s="37">
        <f>SUM(B147,B153,B163:B167)</f>
        <v>50092148</v>
      </c>
      <c r="C146" s="37">
        <f>SUM(C147,C153,C163:C167)</f>
        <v>11547391</v>
      </c>
      <c r="D146" s="15">
        <f aca="true" t="shared" si="35" ref="D146:D164">C146-B146</f>
        <v>-38544757</v>
      </c>
      <c r="E146" s="16">
        <f aca="true" t="shared" si="36" ref="E146:E168">D146/B146*100</f>
        <v>-76.94770246227014</v>
      </c>
      <c r="F146" s="37"/>
      <c r="G146" s="36" t="s">
        <v>81</v>
      </c>
      <c r="H146" s="38">
        <f>SUM(H147,H154,H160,H164,H161)</f>
        <v>1548582</v>
      </c>
      <c r="I146" s="38">
        <v>1548582</v>
      </c>
      <c r="J146" s="38">
        <f aca="true" t="shared" si="37" ref="I146:K146">SUM(J147,J154,J160,J164)</f>
        <v>0</v>
      </c>
      <c r="K146" s="38">
        <f t="shared" si="37"/>
        <v>0</v>
      </c>
      <c r="L146" s="15">
        <f aca="true" t="shared" si="38" ref="L146:L150">K146-I146</f>
        <v>-1548582</v>
      </c>
      <c r="M146" s="16">
        <f t="shared" si="31"/>
        <v>-100</v>
      </c>
      <c r="N146" s="59"/>
    </row>
    <row r="147" spans="1:14" s="3" customFormat="1" ht="18" customHeight="1">
      <c r="A147" s="39" t="s">
        <v>82</v>
      </c>
      <c r="B147" s="40">
        <f>SUM(B148:B152)</f>
        <v>0</v>
      </c>
      <c r="C147" s="40">
        <f>SUM(C148:C152)</f>
        <v>0</v>
      </c>
      <c r="D147" s="15">
        <f t="shared" si="35"/>
        <v>0</v>
      </c>
      <c r="E147" s="16" t="e">
        <f t="shared" si="36"/>
        <v>#DIV/0!</v>
      </c>
      <c r="F147" s="41"/>
      <c r="G147" s="39" t="s">
        <v>83</v>
      </c>
      <c r="H147" s="41">
        <f aca="true" t="shared" si="39" ref="H147:K147">SUM(H148:H150)</f>
        <v>0</v>
      </c>
      <c r="I147" s="41">
        <v>0</v>
      </c>
      <c r="J147" s="41">
        <f t="shared" si="39"/>
        <v>0</v>
      </c>
      <c r="K147" s="41">
        <f t="shared" si="39"/>
        <v>0</v>
      </c>
      <c r="L147" s="15">
        <f t="shared" si="38"/>
        <v>0</v>
      </c>
      <c r="M147" s="16" t="e">
        <f t="shared" si="31"/>
        <v>#DIV/0!</v>
      </c>
      <c r="N147" s="58"/>
    </row>
    <row r="148" spans="1:14" s="3" customFormat="1" ht="18" customHeight="1">
      <c r="A148" s="20" t="s">
        <v>84</v>
      </c>
      <c r="B148" s="25"/>
      <c r="C148" s="25"/>
      <c r="D148" s="15">
        <f t="shared" si="35"/>
        <v>0</v>
      </c>
      <c r="E148" s="16" t="e">
        <f t="shared" si="36"/>
        <v>#DIV/0!</v>
      </c>
      <c r="F148" s="25"/>
      <c r="G148" s="42" t="s">
        <v>85</v>
      </c>
      <c r="H148" s="43"/>
      <c r="I148" s="43"/>
      <c r="J148" s="43"/>
      <c r="K148" s="43"/>
      <c r="L148" s="15">
        <f t="shared" si="38"/>
        <v>0</v>
      </c>
      <c r="M148" s="16" t="e">
        <f t="shared" si="31"/>
        <v>#DIV/0!</v>
      </c>
      <c r="N148" s="58"/>
    </row>
    <row r="149" spans="1:14" s="3" customFormat="1" ht="18" customHeight="1">
      <c r="A149" s="20" t="s">
        <v>86</v>
      </c>
      <c r="B149" s="25"/>
      <c r="C149" s="25"/>
      <c r="D149" s="15">
        <f t="shared" si="35"/>
        <v>0</v>
      </c>
      <c r="E149" s="16" t="e">
        <f t="shared" si="36"/>
        <v>#DIV/0!</v>
      </c>
      <c r="F149" s="25"/>
      <c r="G149" s="42" t="s">
        <v>87</v>
      </c>
      <c r="H149" s="43"/>
      <c r="I149" s="43"/>
      <c r="J149" s="43"/>
      <c r="K149" s="43"/>
      <c r="L149" s="15">
        <f t="shared" si="38"/>
        <v>0</v>
      </c>
      <c r="M149" s="16" t="e">
        <f t="shared" si="31"/>
        <v>#DIV/0!</v>
      </c>
      <c r="N149" s="58"/>
    </row>
    <row r="150" spans="1:14" s="3" customFormat="1" ht="18" customHeight="1">
      <c r="A150" s="20" t="s">
        <v>88</v>
      </c>
      <c r="B150" s="25"/>
      <c r="C150" s="25"/>
      <c r="D150" s="15">
        <f t="shared" si="35"/>
        <v>0</v>
      </c>
      <c r="E150" s="16" t="e">
        <f t="shared" si="36"/>
        <v>#DIV/0!</v>
      </c>
      <c r="F150" s="25"/>
      <c r="G150" s="42" t="s">
        <v>89</v>
      </c>
      <c r="H150" s="43"/>
      <c r="I150" s="43"/>
      <c r="J150" s="43"/>
      <c r="K150" s="43"/>
      <c r="L150" s="15">
        <f t="shared" si="38"/>
        <v>0</v>
      </c>
      <c r="M150" s="16" t="e">
        <f t="shared" si="31"/>
        <v>#DIV/0!</v>
      </c>
      <c r="N150" s="59"/>
    </row>
    <row r="151" spans="1:14" s="3" customFormat="1" ht="18" customHeight="1">
      <c r="A151" s="20" t="s">
        <v>90</v>
      </c>
      <c r="B151" s="25"/>
      <c r="C151" s="25"/>
      <c r="D151" s="15">
        <f t="shared" si="35"/>
        <v>0</v>
      </c>
      <c r="E151" s="16" t="e">
        <f t="shared" si="36"/>
        <v>#DIV/0!</v>
      </c>
      <c r="F151" s="25"/>
      <c r="G151" s="44"/>
      <c r="H151" s="43"/>
      <c r="I151" s="43"/>
      <c r="J151" s="43"/>
      <c r="K151" s="43"/>
      <c r="L151" s="15"/>
      <c r="M151" s="16" t="e">
        <f t="shared" si="31"/>
        <v>#DIV/0!</v>
      </c>
      <c r="N151" s="58"/>
    </row>
    <row r="152" spans="1:14" s="3" customFormat="1" ht="18" customHeight="1">
      <c r="A152" s="20" t="s">
        <v>91</v>
      </c>
      <c r="B152" s="25"/>
      <c r="C152" s="25"/>
      <c r="D152" s="15">
        <f t="shared" si="35"/>
        <v>0</v>
      </c>
      <c r="E152" s="16" t="e">
        <f t="shared" si="36"/>
        <v>#DIV/0!</v>
      </c>
      <c r="F152" s="25"/>
      <c r="G152" s="44"/>
      <c r="H152" s="43"/>
      <c r="I152" s="43"/>
      <c r="J152" s="43"/>
      <c r="K152" s="43"/>
      <c r="L152" s="15"/>
      <c r="M152" s="16"/>
      <c r="N152" s="58"/>
    </row>
    <row r="153" spans="1:14" s="3" customFormat="1" ht="18" customHeight="1">
      <c r="A153" s="45" t="s">
        <v>259</v>
      </c>
      <c r="B153" s="25">
        <f>SUM(B154:B162)</f>
        <v>9914488</v>
      </c>
      <c r="C153" s="25">
        <f>SUM(C154:C162)</f>
        <v>9998809</v>
      </c>
      <c r="D153" s="15">
        <f t="shared" si="35"/>
        <v>84321</v>
      </c>
      <c r="E153" s="16">
        <f t="shared" si="36"/>
        <v>0.8504826472128465</v>
      </c>
      <c r="F153" s="25"/>
      <c r="G153" s="44"/>
      <c r="H153" s="43"/>
      <c r="I153" s="43"/>
      <c r="J153" s="43"/>
      <c r="K153" s="43"/>
      <c r="L153" s="15">
        <f aca="true" t="shared" si="40" ref="L153:L163">K153-I153</f>
        <v>0</v>
      </c>
      <c r="M153" s="16" t="e">
        <f aca="true" t="shared" si="41" ref="M153:M168">L153/H153*100</f>
        <v>#DIV/0!</v>
      </c>
      <c r="N153" s="58"/>
    </row>
    <row r="154" spans="1:14" s="3" customFormat="1" ht="15">
      <c r="A154" s="46" t="s">
        <v>93</v>
      </c>
      <c r="B154" s="25">
        <v>1190000</v>
      </c>
      <c r="C154" s="25">
        <v>1190000</v>
      </c>
      <c r="D154" s="15">
        <f t="shared" si="35"/>
        <v>0</v>
      </c>
      <c r="E154" s="16">
        <f t="shared" si="36"/>
        <v>0</v>
      </c>
      <c r="F154" s="25"/>
      <c r="G154" s="47" t="s">
        <v>94</v>
      </c>
      <c r="H154" s="43"/>
      <c r="I154" s="43"/>
      <c r="J154" s="43"/>
      <c r="K154" s="43"/>
      <c r="L154" s="15">
        <f t="shared" si="40"/>
        <v>0</v>
      </c>
      <c r="M154" s="16" t="e">
        <f t="shared" si="41"/>
        <v>#DIV/0!</v>
      </c>
      <c r="N154" s="58"/>
    </row>
    <row r="155" spans="1:14" s="3" customFormat="1" ht="15">
      <c r="A155" s="46" t="s">
        <v>95</v>
      </c>
      <c r="B155" s="25"/>
      <c r="C155" s="25"/>
      <c r="D155" s="15">
        <f t="shared" si="35"/>
        <v>0</v>
      </c>
      <c r="E155" s="16" t="e">
        <f t="shared" si="36"/>
        <v>#DIV/0!</v>
      </c>
      <c r="F155" s="25"/>
      <c r="G155" s="47"/>
      <c r="H155" s="43"/>
      <c r="I155" s="43"/>
      <c r="J155" s="43"/>
      <c r="K155" s="43"/>
      <c r="L155" s="15">
        <f t="shared" si="40"/>
        <v>0</v>
      </c>
      <c r="M155" s="16" t="e">
        <f t="shared" si="41"/>
        <v>#DIV/0!</v>
      </c>
      <c r="N155" s="58"/>
    </row>
    <row r="156" spans="1:14" s="3" customFormat="1" ht="15">
      <c r="A156" s="46" t="s">
        <v>96</v>
      </c>
      <c r="B156" s="25"/>
      <c r="C156" s="25"/>
      <c r="D156" s="15">
        <f t="shared" si="35"/>
        <v>0</v>
      </c>
      <c r="E156" s="16" t="e">
        <f t="shared" si="36"/>
        <v>#DIV/0!</v>
      </c>
      <c r="F156" s="25"/>
      <c r="G156" s="48"/>
      <c r="H156" s="43"/>
      <c r="I156" s="43"/>
      <c r="J156" s="43"/>
      <c r="K156" s="43"/>
      <c r="L156" s="15">
        <f t="shared" si="40"/>
        <v>0</v>
      </c>
      <c r="M156" s="16" t="e">
        <f t="shared" si="41"/>
        <v>#DIV/0!</v>
      </c>
      <c r="N156" s="58"/>
    </row>
    <row r="157" spans="1:14" s="3" customFormat="1" ht="15">
      <c r="A157" s="46" t="s">
        <v>97</v>
      </c>
      <c r="B157" s="25"/>
      <c r="C157" s="25"/>
      <c r="D157" s="15">
        <f t="shared" si="35"/>
        <v>0</v>
      </c>
      <c r="E157" s="16" t="e">
        <f t="shared" si="36"/>
        <v>#DIV/0!</v>
      </c>
      <c r="F157" s="25"/>
      <c r="G157" s="48"/>
      <c r="H157" s="43"/>
      <c r="I157" s="43"/>
      <c r="J157" s="43"/>
      <c r="K157" s="43"/>
      <c r="L157" s="15">
        <f t="shared" si="40"/>
        <v>0</v>
      </c>
      <c r="M157" s="16" t="e">
        <f t="shared" si="41"/>
        <v>#DIV/0!</v>
      </c>
      <c r="N157" s="58"/>
    </row>
    <row r="158" spans="1:14" s="3" customFormat="1" ht="15">
      <c r="A158" s="46" t="s">
        <v>98</v>
      </c>
      <c r="B158" s="25"/>
      <c r="C158" s="25"/>
      <c r="D158" s="15">
        <f t="shared" si="35"/>
        <v>0</v>
      </c>
      <c r="E158" s="16" t="e">
        <f t="shared" si="36"/>
        <v>#DIV/0!</v>
      </c>
      <c r="F158" s="25"/>
      <c r="G158" s="49"/>
      <c r="H158" s="43"/>
      <c r="I158" s="43"/>
      <c r="J158" s="43"/>
      <c r="K158" s="43"/>
      <c r="L158" s="15">
        <f t="shared" si="40"/>
        <v>0</v>
      </c>
      <c r="M158" s="16" t="e">
        <f t="shared" si="41"/>
        <v>#DIV/0!</v>
      </c>
      <c r="N158" s="58"/>
    </row>
    <row r="159" spans="1:14" s="3" customFormat="1" ht="15">
      <c r="A159" s="46" t="s">
        <v>99</v>
      </c>
      <c r="B159" s="25"/>
      <c r="C159" s="25"/>
      <c r="D159" s="15">
        <f t="shared" si="35"/>
        <v>0</v>
      </c>
      <c r="E159" s="16" t="e">
        <f t="shared" si="36"/>
        <v>#DIV/0!</v>
      </c>
      <c r="F159" s="25"/>
      <c r="G159" s="49"/>
      <c r="H159" s="43"/>
      <c r="I159" s="43"/>
      <c r="J159" s="43"/>
      <c r="K159" s="43"/>
      <c r="L159" s="15">
        <f t="shared" si="40"/>
        <v>0</v>
      </c>
      <c r="M159" s="16" t="e">
        <f t="shared" si="41"/>
        <v>#DIV/0!</v>
      </c>
      <c r="N159" s="58"/>
    </row>
    <row r="160" spans="1:14" s="3" customFormat="1" ht="15">
      <c r="A160" s="46" t="s">
        <v>101</v>
      </c>
      <c r="B160" s="25"/>
      <c r="C160" s="25"/>
      <c r="D160" s="15">
        <f t="shared" si="35"/>
        <v>0</v>
      </c>
      <c r="E160" s="16" t="e">
        <f t="shared" si="36"/>
        <v>#DIV/0!</v>
      </c>
      <c r="F160" s="25"/>
      <c r="G160" s="39" t="s">
        <v>260</v>
      </c>
      <c r="H160" s="43"/>
      <c r="I160" s="49"/>
      <c r="J160" s="49"/>
      <c r="K160" s="49"/>
      <c r="L160" s="15">
        <f t="shared" si="40"/>
        <v>0</v>
      </c>
      <c r="M160" s="16" t="e">
        <f t="shared" si="41"/>
        <v>#DIV/0!</v>
      </c>
      <c r="N160" s="58"/>
    </row>
    <row r="161" spans="1:14" s="3" customFormat="1" ht="15">
      <c r="A161" s="46" t="s">
        <v>102</v>
      </c>
      <c r="B161" s="25">
        <v>660000</v>
      </c>
      <c r="C161" s="25">
        <v>660000</v>
      </c>
      <c r="D161" s="15">
        <f t="shared" si="35"/>
        <v>0</v>
      </c>
      <c r="E161" s="16">
        <f t="shared" si="36"/>
        <v>0</v>
      </c>
      <c r="F161" s="25"/>
      <c r="G161" s="50" t="s">
        <v>261</v>
      </c>
      <c r="H161" s="43"/>
      <c r="I161" s="49"/>
      <c r="J161" s="49"/>
      <c r="K161" s="49"/>
      <c r="L161" s="15">
        <f t="shared" si="40"/>
        <v>0</v>
      </c>
      <c r="M161" s="16" t="e">
        <f t="shared" si="41"/>
        <v>#DIV/0!</v>
      </c>
      <c r="N161" s="58"/>
    </row>
    <row r="162" spans="1:14" s="3" customFormat="1" ht="15">
      <c r="A162" s="46" t="s">
        <v>104</v>
      </c>
      <c r="B162" s="25">
        <v>8064488</v>
      </c>
      <c r="C162" s="25">
        <v>8148809</v>
      </c>
      <c r="D162" s="15">
        <f t="shared" si="35"/>
        <v>84321</v>
      </c>
      <c r="E162" s="16">
        <f t="shared" si="36"/>
        <v>1.045584046997156</v>
      </c>
      <c r="F162" s="25"/>
      <c r="G162" s="39"/>
      <c r="H162" s="43"/>
      <c r="I162" s="49"/>
      <c r="J162" s="49"/>
      <c r="K162" s="49"/>
      <c r="L162" s="15">
        <f t="shared" si="40"/>
        <v>0</v>
      </c>
      <c r="M162" s="16" t="e">
        <f t="shared" si="41"/>
        <v>#DIV/0!</v>
      </c>
      <c r="N162" s="58"/>
    </row>
    <row r="163" spans="1:14" s="3" customFormat="1" ht="13.5">
      <c r="A163" s="45" t="s">
        <v>105</v>
      </c>
      <c r="B163" s="25">
        <v>28590012</v>
      </c>
      <c r="C163" s="25"/>
      <c r="D163" s="15">
        <f t="shared" si="35"/>
        <v>-28590012</v>
      </c>
      <c r="E163" s="16">
        <f t="shared" si="36"/>
        <v>-100</v>
      </c>
      <c r="F163" s="25"/>
      <c r="G163" s="39"/>
      <c r="H163" s="43"/>
      <c r="I163" s="43"/>
      <c r="J163" s="43"/>
      <c r="K163" s="43"/>
      <c r="L163" s="15">
        <f t="shared" si="40"/>
        <v>0</v>
      </c>
      <c r="M163" s="16" t="e">
        <f t="shared" si="41"/>
        <v>#DIV/0!</v>
      </c>
      <c r="N163" s="58"/>
    </row>
    <row r="164" spans="1:14" s="3" customFormat="1" ht="13.5">
      <c r="A164" s="39" t="s">
        <v>106</v>
      </c>
      <c r="B164" s="25">
        <v>4860130</v>
      </c>
      <c r="C164" s="25">
        <v>1548582</v>
      </c>
      <c r="D164" s="15">
        <f t="shared" si="35"/>
        <v>-3311548</v>
      </c>
      <c r="E164" s="16">
        <f t="shared" si="36"/>
        <v>-68.13702514130281</v>
      </c>
      <c r="F164" s="25"/>
      <c r="G164" s="39" t="s">
        <v>262</v>
      </c>
      <c r="H164" s="51">
        <v>1548582</v>
      </c>
      <c r="I164" s="51">
        <v>1548582</v>
      </c>
      <c r="J164" s="51">
        <f aca="true" t="shared" si="42" ref="H164:J164">J165+J166</f>
        <v>0</v>
      </c>
      <c r="K164" s="51"/>
      <c r="L164" s="15">
        <f aca="true" t="shared" si="43" ref="L164:L168">K164-H164</f>
        <v>-1548582</v>
      </c>
      <c r="M164" s="16">
        <f t="shared" si="41"/>
        <v>-100</v>
      </c>
      <c r="N164" s="43"/>
    </row>
    <row r="165" spans="1:14" s="3" customFormat="1" ht="13.5">
      <c r="A165" s="52" t="s">
        <v>107</v>
      </c>
      <c r="B165" s="25">
        <v>6727518</v>
      </c>
      <c r="C165" s="25"/>
      <c r="D165" s="15"/>
      <c r="E165" s="16">
        <f t="shared" si="36"/>
        <v>0</v>
      </c>
      <c r="F165" s="25"/>
      <c r="G165" s="53" t="s">
        <v>263</v>
      </c>
      <c r="H165" s="51"/>
      <c r="I165" s="51"/>
      <c r="J165" s="51"/>
      <c r="K165" s="51"/>
      <c r="L165" s="15"/>
      <c r="M165" s="16" t="e">
        <f t="shared" si="41"/>
        <v>#DIV/0!</v>
      </c>
      <c r="N165" s="56"/>
    </row>
    <row r="166" spans="1:14" s="3" customFormat="1" ht="13.5">
      <c r="A166" s="54" t="s">
        <v>109</v>
      </c>
      <c r="B166" s="25"/>
      <c r="C166" s="25"/>
      <c r="D166" s="15">
        <f aca="true" t="shared" si="44" ref="D166:D168">C166-B166</f>
        <v>0</v>
      </c>
      <c r="E166" s="16" t="e">
        <f t="shared" si="36"/>
        <v>#DIV/0!</v>
      </c>
      <c r="F166" s="25"/>
      <c r="G166" s="53" t="s">
        <v>264</v>
      </c>
      <c r="H166" s="43"/>
      <c r="I166" s="43"/>
      <c r="J166" s="43"/>
      <c r="K166" s="43"/>
      <c r="L166" s="15"/>
      <c r="M166" s="16" t="e">
        <f t="shared" si="41"/>
        <v>#DIV/0!</v>
      </c>
      <c r="N166" s="60"/>
    </row>
    <row r="167" spans="1:14" s="4" customFormat="1" ht="13.5">
      <c r="A167" s="54" t="s">
        <v>111</v>
      </c>
      <c r="B167" s="49"/>
      <c r="C167" s="49"/>
      <c r="D167" s="15">
        <f t="shared" si="44"/>
        <v>0</v>
      </c>
      <c r="E167" s="16" t="e">
        <f t="shared" si="36"/>
        <v>#DIV/0!</v>
      </c>
      <c r="F167" s="25"/>
      <c r="G167" s="53"/>
      <c r="H167" s="43"/>
      <c r="I167" s="43"/>
      <c r="J167" s="43"/>
      <c r="K167" s="43"/>
      <c r="L167" s="15">
        <f t="shared" si="43"/>
        <v>0</v>
      </c>
      <c r="M167" s="16" t="e">
        <f t="shared" si="41"/>
        <v>#DIV/0!</v>
      </c>
      <c r="N167" s="60"/>
    </row>
    <row r="168" spans="1:14" s="4" customFormat="1" ht="14.25">
      <c r="A168" s="14" t="s">
        <v>113</v>
      </c>
      <c r="B168" s="55">
        <f>B7+B146</f>
        <v>50969875.83</v>
      </c>
      <c r="C168" s="56">
        <f>C7+C146</f>
        <v>13937146</v>
      </c>
      <c r="D168" s="15">
        <f t="shared" si="44"/>
        <v>-37032729.83</v>
      </c>
      <c r="E168" s="16">
        <f t="shared" si="36"/>
        <v>-72.65611153049576</v>
      </c>
      <c r="F168" s="56"/>
      <c r="G168" s="14" t="s">
        <v>114</v>
      </c>
      <c r="H168" s="55">
        <f aca="true" t="shared" si="45" ref="H168:K168">H7+H146</f>
        <v>50969875.6</v>
      </c>
      <c r="I168" s="55">
        <f t="shared" si="45"/>
        <v>50969875.6</v>
      </c>
      <c r="J168" s="56">
        <f t="shared" si="45"/>
        <v>0</v>
      </c>
      <c r="K168" s="55">
        <f t="shared" si="45"/>
        <v>13937145.77</v>
      </c>
      <c r="L168" s="15">
        <f t="shared" si="43"/>
        <v>-37032729.83</v>
      </c>
      <c r="M168" s="16">
        <f t="shared" si="41"/>
        <v>-72.65611185835422</v>
      </c>
      <c r="N168" s="60"/>
    </row>
    <row r="169" spans="1:14" s="4" customFormat="1" ht="12.75">
      <c r="A169" s="3"/>
      <c r="B169" s="3"/>
      <c r="C169" s="3"/>
      <c r="D169" s="3"/>
      <c r="E169" s="3"/>
      <c r="F169" s="3"/>
      <c r="H169" s="3"/>
      <c r="I169" s="3"/>
      <c r="J169" s="3"/>
      <c r="K169" s="3"/>
      <c r="L169" s="3"/>
      <c r="M169" s="3"/>
      <c r="N169" s="3"/>
    </row>
    <row r="170" spans="1:13" s="4" customFormat="1" ht="12.75">
      <c r="A170" s="3"/>
      <c r="B170" s="3"/>
      <c r="C170" s="3"/>
      <c r="D170" s="3"/>
      <c r="E170" s="3"/>
      <c r="F170" s="3"/>
      <c r="H170" s="3"/>
      <c r="I170" s="3"/>
      <c r="J170" s="3"/>
      <c r="K170" s="3"/>
      <c r="L170" s="3"/>
      <c r="M170" s="3"/>
    </row>
    <row r="171" spans="1:13" s="4" customFormat="1" ht="12.75">
      <c r="A171" s="3"/>
      <c r="B171" s="3"/>
      <c r="C171" s="3"/>
      <c r="D171" s="3"/>
      <c r="E171" s="3"/>
      <c r="F171" s="3"/>
      <c r="H171" s="3"/>
      <c r="I171" s="3"/>
      <c r="J171" s="3"/>
      <c r="K171" s="3"/>
      <c r="L171" s="3"/>
      <c r="M171" s="3"/>
    </row>
    <row r="172" spans="1:13" s="4" customFormat="1" ht="12.75">
      <c r="A172" s="3"/>
      <c r="B172" s="3"/>
      <c r="C172" s="3"/>
      <c r="D172" s="3"/>
      <c r="E172" s="3"/>
      <c r="F172" s="3"/>
      <c r="H172" s="3"/>
      <c r="I172" s="3"/>
      <c r="J172" s="3"/>
      <c r="K172" s="3"/>
      <c r="L172" s="3"/>
      <c r="M172" s="3"/>
    </row>
    <row r="173" spans="4:8" s="4" customFormat="1" ht="12.75">
      <c r="D173" s="3"/>
      <c r="H173" s="3"/>
    </row>
    <row r="174" spans="4:8" s="4" customFormat="1" ht="12.75">
      <c r="D174" s="3"/>
      <c r="H174" s="3"/>
    </row>
    <row r="175" spans="4:8" s="4" customFormat="1" ht="12.75">
      <c r="D175" s="3"/>
      <c r="H175" s="3"/>
    </row>
    <row r="176" spans="4:8" s="4" customFormat="1" ht="12.75">
      <c r="D176" s="3"/>
      <c r="H176" s="3"/>
    </row>
    <row r="177" spans="4:8" s="4" customFormat="1" ht="12.75">
      <c r="D177" s="3"/>
      <c r="H177" s="3"/>
    </row>
    <row r="178" spans="4:8" s="4" customFormat="1" ht="12.75">
      <c r="D178" s="3"/>
      <c r="H178" s="3"/>
    </row>
    <row r="179" spans="4:8" s="4" customFormat="1" ht="12.75">
      <c r="D179" s="3"/>
      <c r="H179" s="3"/>
    </row>
    <row r="180" spans="4:8" s="4" customFormat="1" ht="12.75">
      <c r="D180" s="3"/>
      <c r="H180" s="3"/>
    </row>
    <row r="181" spans="4:8" s="4" customFormat="1" ht="12.75">
      <c r="D181" s="3"/>
      <c r="H181" s="3"/>
    </row>
    <row r="182" spans="4:8" s="4" customFormat="1" ht="12.75">
      <c r="D182" s="3"/>
      <c r="H182" s="3"/>
    </row>
    <row r="183" spans="4:8" s="4" customFormat="1" ht="12.75">
      <c r="D183" s="3"/>
      <c r="H183" s="3"/>
    </row>
    <row r="184" spans="4:8" s="4" customFormat="1" ht="12.75">
      <c r="D184" s="3"/>
      <c r="H184" s="3"/>
    </row>
    <row r="185" spans="4:8" s="4" customFormat="1" ht="12.75">
      <c r="D185" s="3"/>
      <c r="H185" s="3"/>
    </row>
    <row r="186" spans="4:8" s="4" customFormat="1" ht="12.75">
      <c r="D186" s="3"/>
      <c r="H186" s="3"/>
    </row>
    <row r="187" spans="4:8" s="4" customFormat="1" ht="12.75">
      <c r="D187" s="3"/>
      <c r="H187" s="3"/>
    </row>
    <row r="188" spans="4:8" s="4" customFormat="1" ht="12.75">
      <c r="D188" s="3"/>
      <c r="H188" s="3"/>
    </row>
    <row r="189" spans="4:8" s="4" customFormat="1" ht="12.75">
      <c r="D189" s="3"/>
      <c r="H189" s="3"/>
    </row>
    <row r="190" spans="4:8" s="4" customFormat="1" ht="12.75">
      <c r="D190" s="3"/>
      <c r="H190" s="3"/>
    </row>
    <row r="191" spans="4:8" s="4" customFormat="1" ht="12.75">
      <c r="D191" s="3"/>
      <c r="H191" s="3"/>
    </row>
    <row r="192" spans="4:8" s="4" customFormat="1" ht="12.75">
      <c r="D192" s="3"/>
      <c r="H192" s="3"/>
    </row>
    <row r="193" spans="4:8" s="4" customFormat="1" ht="12.75">
      <c r="D193" s="3"/>
      <c r="H193" s="3"/>
    </row>
    <row r="194" spans="4:8" s="4" customFormat="1" ht="12.75">
      <c r="D194" s="3"/>
      <c r="H194" s="3"/>
    </row>
    <row r="195" spans="4:8" s="4" customFormat="1" ht="12.75">
      <c r="D195" s="3"/>
      <c r="H195" s="3"/>
    </row>
    <row r="196" spans="4:8" s="4" customFormat="1" ht="12.75">
      <c r="D196" s="3"/>
      <c r="H196" s="3"/>
    </row>
    <row r="197" spans="4:8" s="4" customFormat="1" ht="12.75">
      <c r="D197" s="3"/>
      <c r="H197" s="3"/>
    </row>
    <row r="198" spans="4:8" s="4" customFormat="1" ht="12.75">
      <c r="D198" s="3"/>
      <c r="H198" s="3"/>
    </row>
    <row r="199" spans="4:8" s="4" customFormat="1" ht="12.75">
      <c r="D199" s="3"/>
      <c r="H199" s="3"/>
    </row>
    <row r="200" spans="4:8" s="4" customFormat="1" ht="12.75">
      <c r="D200" s="3"/>
      <c r="H200" s="3"/>
    </row>
    <row r="201" spans="4:8" s="4" customFormat="1" ht="12.75">
      <c r="D201" s="3"/>
      <c r="H201" s="3"/>
    </row>
    <row r="202" spans="4:8" s="4" customFormat="1" ht="12.75">
      <c r="D202" s="3"/>
      <c r="H202" s="3"/>
    </row>
    <row r="203" spans="4:8" s="4" customFormat="1" ht="12.75">
      <c r="D203" s="3"/>
      <c r="H203" s="3"/>
    </row>
    <row r="204" spans="4:8" s="4" customFormat="1" ht="15.75">
      <c r="D204" s="3"/>
      <c r="G204" s="2"/>
      <c r="H204" s="3"/>
    </row>
    <row r="205" spans="4:8" s="4" customFormat="1" ht="15.75">
      <c r="D205" s="3"/>
      <c r="G205" s="2"/>
      <c r="H205" s="3"/>
    </row>
    <row r="206" spans="1:14" s="2" customFormat="1" ht="15.75">
      <c r="A206" s="4"/>
      <c r="B206" s="4"/>
      <c r="C206" s="4"/>
      <c r="D206" s="3"/>
      <c r="E206" s="4"/>
      <c r="F206" s="4"/>
      <c r="H206" s="3"/>
      <c r="I206" s="4"/>
      <c r="J206" s="4"/>
      <c r="K206" s="4"/>
      <c r="L206" s="4"/>
      <c r="M206" s="4"/>
      <c r="N206" s="4"/>
    </row>
    <row r="207" spans="1:14" s="2" customFormat="1" ht="15.75">
      <c r="A207" s="4"/>
      <c r="B207" s="4"/>
      <c r="C207" s="4"/>
      <c r="D207" s="3"/>
      <c r="E207" s="4"/>
      <c r="F207" s="4"/>
      <c r="H207" s="3"/>
      <c r="I207" s="4"/>
      <c r="J207" s="4"/>
      <c r="K207" s="4"/>
      <c r="L207" s="4"/>
      <c r="M207" s="4"/>
      <c r="N207" s="4"/>
    </row>
    <row r="208" spans="1:14" s="2" customFormat="1" ht="15.75">
      <c r="A208" s="4"/>
      <c r="B208" s="4"/>
      <c r="C208" s="4"/>
      <c r="D208" s="3"/>
      <c r="E208" s="4"/>
      <c r="F208" s="4"/>
      <c r="H208" s="3"/>
      <c r="I208" s="4"/>
      <c r="J208" s="4"/>
      <c r="K208" s="4"/>
      <c r="L208" s="4"/>
      <c r="M208" s="4"/>
      <c r="N208" s="4"/>
    </row>
    <row r="209" spans="1:13" s="2" customFormat="1" ht="15.75">
      <c r="A209" s="4"/>
      <c r="B209" s="4"/>
      <c r="C209" s="4"/>
      <c r="D209" s="3"/>
      <c r="E209" s="4"/>
      <c r="F209" s="4"/>
      <c r="H209" s="3"/>
      <c r="I209" s="4"/>
      <c r="J209" s="4"/>
      <c r="K209" s="4"/>
      <c r="L209" s="4"/>
      <c r="M209" s="4"/>
    </row>
    <row r="210" spans="1:13" s="2" customFormat="1" ht="15.75">
      <c r="A210" s="4"/>
      <c r="B210" s="4"/>
      <c r="C210" s="4"/>
      <c r="D210" s="3"/>
      <c r="E210" s="4"/>
      <c r="F210" s="4"/>
      <c r="H210" s="3"/>
      <c r="I210" s="4"/>
      <c r="J210" s="4"/>
      <c r="K210" s="4"/>
      <c r="L210" s="4"/>
      <c r="M210" s="4"/>
    </row>
    <row r="211" spans="1:13" s="2" customFormat="1" ht="15.75">
      <c r="A211" s="4"/>
      <c r="B211" s="4"/>
      <c r="C211" s="4"/>
      <c r="D211" s="3"/>
      <c r="E211" s="4"/>
      <c r="F211" s="4"/>
      <c r="H211" s="3"/>
      <c r="I211" s="4"/>
      <c r="J211" s="4"/>
      <c r="K211" s="4"/>
      <c r="L211" s="4"/>
      <c r="M211" s="4"/>
    </row>
  </sheetData>
  <sheetProtection/>
  <mergeCells count="15">
    <mergeCell ref="A2:N2"/>
    <mergeCell ref="A4:F4"/>
    <mergeCell ref="G4:N4"/>
    <mergeCell ref="H5:J5"/>
    <mergeCell ref="A5:A6"/>
    <mergeCell ref="B5:B6"/>
    <mergeCell ref="C5:C6"/>
    <mergeCell ref="D5:D6"/>
    <mergeCell ref="E5:E6"/>
    <mergeCell ref="F5:F6"/>
    <mergeCell ref="G5:G6"/>
    <mergeCell ref="K5:K6"/>
    <mergeCell ref="L5:L6"/>
    <mergeCell ref="M5:M6"/>
    <mergeCell ref="N5:N6"/>
  </mergeCells>
  <printOptions/>
  <pageMargins left="0.75" right="0.75" top="1" bottom="1" header="0.5" footer="0.5"/>
  <pageSetup horizontalDpi="600" verticalDpi="600" orientation="landscape" paperSize="8"/>
  <headerFoot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dz1</dc:creator>
  <cp:keywords/>
  <dc:description/>
  <cp:lastModifiedBy>lenkawang</cp:lastModifiedBy>
  <dcterms:created xsi:type="dcterms:W3CDTF">2018-01-11T01:03:13Z</dcterms:created>
  <dcterms:modified xsi:type="dcterms:W3CDTF">2021-04-25T07:25:16Z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