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表" sheetId="2" r:id="rId1"/>
  </sheets>
  <definedNames>
    <definedName name="_xlnm._FilterDatabase" localSheetId="0" hidden="1">公示表!$A$3:$AD$22</definedName>
    <definedName name="_xlnm.Print_Titles" localSheetId="0">公示表!$1:$3</definedName>
  </definedNames>
  <calcPr calcId="144525"/>
</workbook>
</file>

<file path=xl/sharedStrings.xml><?xml version="1.0" encoding="utf-8"?>
<sst xmlns="http://schemas.openxmlformats.org/spreadsheetml/2006/main" count="155" uniqueCount="113">
  <si>
    <t>附件</t>
  </si>
  <si>
    <r>
      <rPr>
        <sz val="20"/>
        <color theme="1"/>
        <rFont val="宋体"/>
        <charset val="134"/>
        <scheme val="minor"/>
      </rPr>
      <t xml:space="preserve">    </t>
    </r>
    <r>
      <rPr>
        <u/>
        <sz val="20"/>
        <color theme="1"/>
        <rFont val="宋体"/>
        <charset val="134"/>
        <scheme val="minor"/>
      </rPr>
      <t>大成</t>
    </r>
    <r>
      <rPr>
        <sz val="20"/>
        <color theme="1"/>
        <rFont val="宋体"/>
        <charset val="134"/>
        <scheme val="minor"/>
      </rPr>
      <t>乡镇</t>
    </r>
    <r>
      <rPr>
        <u/>
        <sz val="20"/>
        <color theme="1"/>
        <rFont val="宋体"/>
        <charset val="134"/>
        <scheme val="minor"/>
      </rPr>
      <t>2025</t>
    </r>
    <r>
      <rPr>
        <sz val="20"/>
        <color theme="1"/>
        <rFont val="宋体"/>
        <charset val="134"/>
        <scheme val="minor"/>
      </rPr>
      <t xml:space="preserve">年天然橡胶良种良法补助公示表
</t>
    </r>
    <r>
      <rPr>
        <sz val="11"/>
        <color theme="1"/>
        <rFont val="宋体"/>
        <charset val="134"/>
        <scheme val="minor"/>
      </rPr>
      <t>（公示时间：2025年9月7日——2025年9月9日，3天）</t>
    </r>
  </si>
  <si>
    <t>序号</t>
  </si>
  <si>
    <t>乡镇</t>
  </si>
  <si>
    <t>村委会</t>
  </si>
  <si>
    <t>村小组</t>
  </si>
  <si>
    <t>胶农姓名</t>
  </si>
  <si>
    <t>身份证号/单位代码</t>
  </si>
  <si>
    <t>大地2000坐标系</t>
  </si>
  <si>
    <t>核实或测量面积
（亩）</t>
  </si>
  <si>
    <t>申请补助金额（元/亩）</t>
  </si>
  <si>
    <t>实际应补助金额（元/亩）</t>
  </si>
  <si>
    <t>第1年—第6年补助情况</t>
  </si>
  <si>
    <t>种植时间/品种</t>
  </si>
  <si>
    <t>备注</t>
  </si>
  <si>
    <t>2025年补助资金(元</t>
  </si>
  <si>
    <t>其中</t>
  </si>
  <si>
    <t>2026年补助资金(元)</t>
  </si>
  <si>
    <t>2027年补助资金(元)</t>
  </si>
  <si>
    <t>2028年补助资金(元)</t>
  </si>
  <si>
    <t>2029年补助资金(元)</t>
  </si>
  <si>
    <t>2030年补助资金(元)</t>
  </si>
  <si>
    <t>中央资金</t>
  </si>
  <si>
    <t>省级资金</t>
  </si>
  <si>
    <t>大成镇</t>
  </si>
  <si>
    <t>西培居</t>
  </si>
  <si>
    <t>培茂居民小组</t>
  </si>
  <si>
    <t>苏日检</t>
  </si>
  <si>
    <t>460003XXXX5413</t>
  </si>
  <si>
    <t>X:339195,Y:2148621、X:339208,Y:2148575、
X:339170,Y:2148551、X:339133,Y:2148622</t>
  </si>
  <si>
    <t>2024年10月种植
热研72059</t>
  </si>
  <si>
    <t>2024年种植天然橡胶良种良法补助合计：中央资金、省级资金6年补助 2900元/亩，即中央资金按第1年补助800元/亩、第2年-第6年每年各补助 300元/亩；省级资金补助 3年，即第 1年-第 3年每年各补助 200元/亩。</t>
  </si>
  <si>
    <t>培华居民小组</t>
  </si>
  <si>
    <t>符祖彦</t>
  </si>
  <si>
    <t>460029XXXX5417</t>
  </si>
  <si>
    <t>X:337579,Y:2149537、X:337617,Y:2149486、
X:337610,Y:2149445、X:337522,Y:2149496</t>
  </si>
  <si>
    <t>2024年9月种植
热研73397</t>
  </si>
  <si>
    <t>西庆居</t>
  </si>
  <si>
    <t>二十四队</t>
  </si>
  <si>
    <t>盘庆强</t>
  </si>
  <si>
    <t>460029XXXX7012</t>
  </si>
  <si>
    <t>X:336883,Y:2171611、X:336759,Y:2171478、
X:336646,Y:2171572、X:336835,Y:2171639</t>
  </si>
  <si>
    <t>2024年10月种植
热研73397</t>
  </si>
  <si>
    <t>可运村委会</t>
  </si>
  <si>
    <t>强图村</t>
  </si>
  <si>
    <t>符科衍</t>
  </si>
  <si>
    <t>460029XXXX5613</t>
  </si>
  <si>
    <t>X:333686,Y:2159226、X:333687,Y:2159133、
X:333566,Y:2159175、X:333585,Y:2159240</t>
  </si>
  <si>
    <t>2024年3月种植
热研73397</t>
  </si>
  <si>
    <t>可运村</t>
  </si>
  <si>
    <t>邓文允</t>
  </si>
  <si>
    <t>460029XXXX5615</t>
  </si>
  <si>
    <t>X:336002,Y:2157915、X:335998,Y:2157877、
X:335886,Y:2157877、X:335896,Y:2157981</t>
  </si>
  <si>
    <t>2024年5月种植
热研73397</t>
  </si>
  <si>
    <t>公司村委会</t>
  </si>
  <si>
    <t>公司村</t>
  </si>
  <si>
    <t>陈信荣</t>
  </si>
  <si>
    <t>460003XXXX5412</t>
  </si>
  <si>
    <t>X:339013,Y:2151446、X:339007,Y:2151364、
X:338919,Y:2151396、X:338928,Y:2151466</t>
  </si>
  <si>
    <t>2024年7月种植
热研73397</t>
  </si>
  <si>
    <t>南园村委会</t>
  </si>
  <si>
    <t>大兰村</t>
  </si>
  <si>
    <t>陈开寿</t>
  </si>
  <si>
    <t>460029XXXX5450</t>
  </si>
  <si>
    <t>X:333515,Y:2154325、X:333434,Y:2154251、
X:333423,Y:2154278、X:333393,Y:2154358</t>
  </si>
  <si>
    <t>新兰村委会</t>
  </si>
  <si>
    <t>打清村</t>
  </si>
  <si>
    <t>孙高能</t>
  </si>
  <si>
    <t>460003XXXX5410</t>
  </si>
  <si>
    <t>X:339612,Y:2152341、X:339662,Y:2152338、
X:339649,Y:2152290、X:339555,Y:2152315</t>
  </si>
  <si>
    <t>2023年12月种植
热研73397</t>
  </si>
  <si>
    <t>南丰镇</t>
  </si>
  <si>
    <t>新村村委会</t>
  </si>
  <si>
    <t>和大村</t>
  </si>
  <si>
    <t>符志量</t>
  </si>
  <si>
    <t>460003XXXX6817</t>
  </si>
  <si>
    <t xml:space="preserve">  345994/2153302、345965/2153232
  346019/2153259、346062/2153369</t>
  </si>
  <si>
    <t>2024年5月种植热研73397</t>
  </si>
  <si>
    <t>志文村</t>
  </si>
  <si>
    <t>王光达</t>
  </si>
  <si>
    <t>460003XXXX6812</t>
  </si>
  <si>
    <t>地块一：
  342284/2139186、342189/2139099
  342239/2139049、342316/2139131
地块二：
  342781/2138806、342805/2138763
  342909/2138806、342893/2138843</t>
  </si>
  <si>
    <t>2024年7月种植73397</t>
  </si>
  <si>
    <t>那大镇</t>
  </si>
  <si>
    <t>抱龙</t>
  </si>
  <si>
    <t>花梨山村</t>
  </si>
  <si>
    <t>郭世壮</t>
  </si>
  <si>
    <t>460029XXXX181X</t>
  </si>
  <si>
    <t>东：X2167863.286  Y344315.307               南：X2167777.065  Y344377.330           西：X2167797.344  Y344406.624           北：X2167900.968 Y344355.131</t>
  </si>
  <si>
    <t>2024年12月/热妍73397</t>
  </si>
  <si>
    <t>尖岭村委会</t>
  </si>
  <si>
    <t>海曼（漫）村</t>
  </si>
  <si>
    <t>孙国辉</t>
  </si>
  <si>
    <t>460029XXXX681X</t>
  </si>
  <si>
    <t>348661/2138786、348672/2138753、
348816/2138804、348765/2138852</t>
  </si>
  <si>
    <t>2025年5月种植热研72059</t>
  </si>
  <si>
    <t>2025年更新种植总补贴3100元/亩，第 1 年补助 1100 元/亩（中央补助 800 元、省级补助 300元），第 2—6 年每年补助 400 元/亩（中央补助 300 元、省级补助 100 元）。</t>
  </si>
  <si>
    <t>南洋村</t>
  </si>
  <si>
    <t>符显庆</t>
  </si>
  <si>
    <t>460029XXXX1813</t>
  </si>
  <si>
    <t>东: X2167164.024  Y343152.398                  南: X2167134.189  Y343133.309                 西: X2167091.610 Y3431151.627                  北: X2167110.965  Y343186.383</t>
  </si>
  <si>
    <t>2025年5月/热妍73397</t>
  </si>
  <si>
    <t>郭世魁</t>
  </si>
  <si>
    <t>460029XXXX1835</t>
  </si>
  <si>
    <t>东: X2167194.850 Y343926.704                   南: X2167166.558  Y343947.852                  西: X2167196.525  Y343982.151                  北: X2167211.790  Y343961.403</t>
  </si>
  <si>
    <t>2025年5月/热妍72059</t>
  </si>
  <si>
    <t>冷密村</t>
  </si>
  <si>
    <t>王德才</t>
  </si>
  <si>
    <t>东: X2164832.837 Y343346.922                  南: X2164730.186  Y343362.966                 西: X2164702.302  Y343383.212                 北: X2164722.407  Y343428.943</t>
  </si>
  <si>
    <t>邓叶锋</t>
  </si>
  <si>
    <t>东: X2165249.665 Y345354.195                 南: X2165134.878  Y345296.545                 西: X2165102.996  Y345330.707              北: X2165207.490  Y345410.475</t>
  </si>
  <si>
    <t>2025年1月/热妍72059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</si>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</sst>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1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仿宋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20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7" fillId="13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4" fillId="18" borderId="13" applyNumberFormat="false" applyAlignment="false" applyProtection="false">
      <alignment vertical="center"/>
    </xf>
    <xf numFmtId="0" fontId="13" fillId="6" borderId="9" applyNumberFormat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24" borderId="15" applyNumberFormat="false" applyFont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23" fillId="18" borderId="12" applyNumberFormat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28" fillId="34" borderId="12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0" fillId="0" borderId="0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  <xf numFmtId="0" fontId="0" fillId="2" borderId="4" xfId="0" applyFill="true" applyBorder="true" applyAlignment="true">
      <alignment horizontal="center" vertical="center"/>
    </xf>
    <xf numFmtId="0" fontId="3" fillId="2" borderId="4" xfId="0" applyFont="true" applyFill="true" applyBorder="true" applyAlignment="true">
      <alignment horizontal="center" vertical="center"/>
    </xf>
    <xf numFmtId="0" fontId="3" fillId="2" borderId="4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4" fillId="3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0" fontId="0" fillId="0" borderId="6" xfId="0" applyBorder="true" applyAlignment="true">
      <alignment horizontal="center" vertical="center"/>
    </xf>
    <xf numFmtId="0" fontId="3" fillId="2" borderId="4" xfId="0" applyFont="true" applyFill="true" applyBorder="true" applyAlignment="true">
      <alignment horizontal="left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49" fontId="5" fillId="0" borderId="4" xfId="0" applyNumberFormat="true" applyFont="true" applyFill="true" applyBorder="true" applyAlignment="true">
      <alignment horizontal="center" vertical="center" wrapText="true"/>
    </xf>
    <xf numFmtId="0" fontId="0" fillId="0" borderId="7" xfId="0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/>
    </xf>
    <xf numFmtId="0" fontId="7" fillId="0" borderId="4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8" fillId="2" borderId="4" xfId="0" applyFont="true" applyFill="true" applyBorder="true" applyAlignment="true">
      <alignment horizontal="center" vertical="center"/>
    </xf>
    <xf numFmtId="0" fontId="8" fillId="0" borderId="4" xfId="0" applyFont="true" applyBorder="true" applyAlignment="true">
      <alignment horizontal="center" vertical="center"/>
    </xf>
    <xf numFmtId="176" fontId="4" fillId="0" borderId="4" xfId="0" applyNumberFormat="true" applyFont="true" applyFill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0" fillId="0" borderId="4" xfId="0" applyBorder="true">
      <alignment vertical="center"/>
    </xf>
    <xf numFmtId="0" fontId="0" fillId="0" borderId="4" xfId="0" applyBorder="true" applyAlignment="true">
      <alignment horizontal="center" vertical="center"/>
    </xf>
    <xf numFmtId="0" fontId="3" fillId="2" borderId="4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2"/>
  <sheetViews>
    <sheetView tabSelected="1" view="pageBreakPreview" zoomScale="80" zoomScaleNormal="100" zoomScaleSheetLayoutView="80" workbookViewId="0">
      <selection activeCell="AD17" sqref="AD17:AD21"/>
    </sheetView>
  </sheetViews>
  <sheetFormatPr defaultColWidth="9" defaultRowHeight="13.5"/>
  <cols>
    <col min="1" max="1" width="5.375" customWidth="true"/>
    <col min="2" max="2" width="7.5" customWidth="true"/>
    <col min="3" max="3" width="9.875" customWidth="true"/>
    <col min="4" max="4" width="10.25" style="2" customWidth="true"/>
    <col min="5" max="5" width="8.125" customWidth="true"/>
    <col min="6" max="6" width="14.375" customWidth="true"/>
    <col min="7" max="7" width="22.375" style="3" customWidth="true"/>
    <col min="8" max="8" width="7.25" customWidth="true"/>
    <col min="9" max="9" width="8.75" customWidth="true"/>
    <col min="10" max="13" width="7.25" customWidth="true"/>
    <col min="14" max="28" width="7.5" customWidth="true"/>
    <col min="29" max="29" width="10" customWidth="true"/>
    <col min="30" max="30" width="12.5" style="3" customWidth="true"/>
  </cols>
  <sheetData>
    <row r="1" spans="1:1">
      <c r="A1" t="s">
        <v>0</v>
      </c>
    </row>
    <row r="2" ht="58" customHeight="true" spans="1:30">
      <c r="A2" s="4" t="s">
        <v>1</v>
      </c>
      <c r="B2" s="5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30" customHeight="true" spans="1:3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30" t="s">
        <v>12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8" t="s">
        <v>13</v>
      </c>
      <c r="AD3" s="7" t="s">
        <v>14</v>
      </c>
    </row>
    <row r="4" ht="30" customHeight="true" spans="1:30">
      <c r="A4" s="9"/>
      <c r="B4" s="9"/>
      <c r="C4" s="9"/>
      <c r="D4" s="10"/>
      <c r="E4" s="9"/>
      <c r="F4" s="10"/>
      <c r="G4" s="9"/>
      <c r="H4" s="10"/>
      <c r="I4" s="10"/>
      <c r="J4" s="10"/>
      <c r="K4" s="31" t="s">
        <v>15</v>
      </c>
      <c r="L4" s="32" t="s">
        <v>16</v>
      </c>
      <c r="M4" s="32"/>
      <c r="N4" s="39" t="s">
        <v>17</v>
      </c>
      <c r="O4" s="34" t="s">
        <v>16</v>
      </c>
      <c r="P4" s="34"/>
      <c r="Q4" s="39" t="s">
        <v>18</v>
      </c>
      <c r="R4" s="34" t="s">
        <v>16</v>
      </c>
      <c r="S4" s="34"/>
      <c r="T4" s="39" t="s">
        <v>19</v>
      </c>
      <c r="U4" s="34" t="s">
        <v>16</v>
      </c>
      <c r="V4" s="34"/>
      <c r="W4" s="39" t="s">
        <v>20</v>
      </c>
      <c r="X4" s="34" t="s">
        <v>16</v>
      </c>
      <c r="Y4" s="34"/>
      <c r="Z4" s="39" t="s">
        <v>21</v>
      </c>
      <c r="AA4" s="34" t="s">
        <v>16</v>
      </c>
      <c r="AB4" s="34"/>
      <c r="AC4" s="10"/>
      <c r="AD4" s="9"/>
    </row>
    <row r="5" ht="30" customHeight="true" spans="1:30">
      <c r="A5" s="11"/>
      <c r="B5" s="11"/>
      <c r="C5" s="11"/>
      <c r="D5" s="12"/>
      <c r="E5" s="11"/>
      <c r="F5" s="12"/>
      <c r="G5" s="11"/>
      <c r="H5" s="12"/>
      <c r="I5" s="12"/>
      <c r="J5" s="12"/>
      <c r="K5" s="33"/>
      <c r="L5" s="34" t="s">
        <v>22</v>
      </c>
      <c r="M5" s="34" t="s">
        <v>23</v>
      </c>
      <c r="N5" s="39"/>
      <c r="O5" s="34" t="s">
        <v>22</v>
      </c>
      <c r="P5" s="34" t="s">
        <v>23</v>
      </c>
      <c r="Q5" s="39"/>
      <c r="R5" s="34" t="s">
        <v>22</v>
      </c>
      <c r="S5" s="34" t="s">
        <v>23</v>
      </c>
      <c r="T5" s="39"/>
      <c r="U5" s="34" t="s">
        <v>22</v>
      </c>
      <c r="V5" s="34" t="s">
        <v>23</v>
      </c>
      <c r="W5" s="39"/>
      <c r="X5" s="34" t="s">
        <v>22</v>
      </c>
      <c r="Y5" s="34" t="s">
        <v>23</v>
      </c>
      <c r="Z5" s="39"/>
      <c r="AA5" s="34" t="s">
        <v>22</v>
      </c>
      <c r="AB5" s="34" t="s">
        <v>23</v>
      </c>
      <c r="AC5" s="12"/>
      <c r="AD5" s="11"/>
    </row>
    <row r="6" s="1" customFormat="true" ht="55" customHeight="true" spans="1:30">
      <c r="A6" s="13">
        <v>1</v>
      </c>
      <c r="B6" s="14" t="s">
        <v>24</v>
      </c>
      <c r="C6" s="14" t="s">
        <v>25</v>
      </c>
      <c r="D6" s="15" t="s">
        <v>26</v>
      </c>
      <c r="E6" s="14" t="s">
        <v>27</v>
      </c>
      <c r="F6" s="50" t="s">
        <v>28</v>
      </c>
      <c r="G6" s="15" t="s">
        <v>29</v>
      </c>
      <c r="H6" s="14">
        <v>5.01</v>
      </c>
      <c r="I6" s="14">
        <f t="shared" ref="I6:I13" si="0">H6*2900</f>
        <v>14529</v>
      </c>
      <c r="J6" s="14">
        <f>K6+N6+Q6+T6+W6+Z6</f>
        <v>14529</v>
      </c>
      <c r="K6" s="35">
        <f>H6*1000</f>
        <v>5010</v>
      </c>
      <c r="L6" s="14">
        <f>H6*800</f>
        <v>4008</v>
      </c>
      <c r="M6" s="14">
        <f>H6*200</f>
        <v>1002</v>
      </c>
      <c r="N6" s="35">
        <f>H6*500</f>
        <v>2505</v>
      </c>
      <c r="O6" s="14">
        <f>H6*300</f>
        <v>1503</v>
      </c>
      <c r="P6" s="14">
        <f>H6*200</f>
        <v>1002</v>
      </c>
      <c r="Q6" s="35">
        <f>H6*500</f>
        <v>2505</v>
      </c>
      <c r="R6" s="14">
        <f>H6*300</f>
        <v>1503</v>
      </c>
      <c r="S6" s="14">
        <f>H6*200</f>
        <v>1002</v>
      </c>
      <c r="T6" s="35">
        <f>H6*300</f>
        <v>1503</v>
      </c>
      <c r="U6" s="14">
        <f>H6*300</f>
        <v>1503</v>
      </c>
      <c r="V6" s="14">
        <v>0</v>
      </c>
      <c r="W6" s="35">
        <f>H6*300</f>
        <v>1503</v>
      </c>
      <c r="X6" s="14">
        <f>H6*300</f>
        <v>1503</v>
      </c>
      <c r="Y6" s="14">
        <v>0</v>
      </c>
      <c r="Z6" s="35">
        <f>H6*300</f>
        <v>1503</v>
      </c>
      <c r="AA6" s="14">
        <f>H6*300</f>
        <v>1503</v>
      </c>
      <c r="AB6" s="14">
        <v>0</v>
      </c>
      <c r="AC6" s="15" t="s">
        <v>30</v>
      </c>
      <c r="AD6" s="40" t="s">
        <v>31</v>
      </c>
    </row>
    <row r="7" s="1" customFormat="true" ht="55" customHeight="true" spans="1:30">
      <c r="A7" s="13">
        <v>2</v>
      </c>
      <c r="B7" s="14" t="s">
        <v>24</v>
      </c>
      <c r="C7" s="14" t="s">
        <v>25</v>
      </c>
      <c r="D7" s="15" t="s">
        <v>32</v>
      </c>
      <c r="E7" s="14" t="s">
        <v>33</v>
      </c>
      <c r="F7" s="50" t="s">
        <v>34</v>
      </c>
      <c r="G7" s="15" t="s">
        <v>35</v>
      </c>
      <c r="H7" s="14">
        <v>12.89</v>
      </c>
      <c r="I7" s="14">
        <f t="shared" si="0"/>
        <v>37381</v>
      </c>
      <c r="J7" s="14">
        <f t="shared" ref="J7:J17" si="1">K7+N7+Q7+T7+W7+Z7</f>
        <v>37381</v>
      </c>
      <c r="K7" s="35">
        <f t="shared" ref="K7:K16" si="2">H7*1000</f>
        <v>12890</v>
      </c>
      <c r="L7" s="14">
        <f>H7*800</f>
        <v>10312</v>
      </c>
      <c r="M7" s="14">
        <f t="shared" ref="M7:M16" si="3">H7*200</f>
        <v>2578</v>
      </c>
      <c r="N7" s="35">
        <f t="shared" ref="N7:N16" si="4">H7*500</f>
        <v>6445</v>
      </c>
      <c r="O7" s="14">
        <f t="shared" ref="O7:O21" si="5">H7*300</f>
        <v>3867</v>
      </c>
      <c r="P7" s="14">
        <f t="shared" ref="P7:P16" si="6">H7*200</f>
        <v>2578</v>
      </c>
      <c r="Q7" s="35">
        <f t="shared" ref="Q7:Q16" si="7">H7*500</f>
        <v>6445</v>
      </c>
      <c r="R7" s="14">
        <f t="shared" ref="R7:R21" si="8">H7*300</f>
        <v>3867</v>
      </c>
      <c r="S7" s="14">
        <f t="shared" ref="S7:S16" si="9">H7*200</f>
        <v>2578</v>
      </c>
      <c r="T7" s="35">
        <f t="shared" ref="T7:T16" si="10">H7*300</f>
        <v>3867</v>
      </c>
      <c r="U7" s="14">
        <f t="shared" ref="U7:U21" si="11">H7*300</f>
        <v>3867</v>
      </c>
      <c r="V7" s="14">
        <v>0</v>
      </c>
      <c r="W7" s="35">
        <f t="shared" ref="W7:W16" si="12">H7*300</f>
        <v>3867</v>
      </c>
      <c r="X7" s="14">
        <f t="shared" ref="X7:X21" si="13">H7*300</f>
        <v>3867</v>
      </c>
      <c r="Y7" s="14">
        <v>0</v>
      </c>
      <c r="Z7" s="35">
        <f t="shared" ref="Z7:Z16" si="14">H7*300</f>
        <v>3867</v>
      </c>
      <c r="AA7" s="14">
        <f t="shared" ref="AA7:AA21" si="15">H7*300</f>
        <v>3867</v>
      </c>
      <c r="AB7" s="14">
        <v>0</v>
      </c>
      <c r="AC7" s="15" t="s">
        <v>36</v>
      </c>
      <c r="AD7" s="41"/>
    </row>
    <row r="8" s="1" customFormat="true" ht="55" customHeight="true" spans="1:30">
      <c r="A8" s="13">
        <v>3</v>
      </c>
      <c r="B8" s="14" t="s">
        <v>24</v>
      </c>
      <c r="C8" s="14" t="s">
        <v>37</v>
      </c>
      <c r="D8" s="14" t="s">
        <v>38</v>
      </c>
      <c r="E8" s="14" t="s">
        <v>39</v>
      </c>
      <c r="F8" s="50" t="s">
        <v>40</v>
      </c>
      <c r="G8" s="15" t="s">
        <v>41</v>
      </c>
      <c r="H8" s="14">
        <v>59.55</v>
      </c>
      <c r="I8" s="14">
        <f t="shared" si="0"/>
        <v>172695</v>
      </c>
      <c r="J8" s="14">
        <f t="shared" si="1"/>
        <v>172695</v>
      </c>
      <c r="K8" s="35">
        <f t="shared" si="2"/>
        <v>59550</v>
      </c>
      <c r="L8" s="14">
        <f>H8*800</f>
        <v>47640</v>
      </c>
      <c r="M8" s="14">
        <f t="shared" si="3"/>
        <v>11910</v>
      </c>
      <c r="N8" s="35">
        <f t="shared" si="4"/>
        <v>29775</v>
      </c>
      <c r="O8" s="14">
        <f t="shared" si="5"/>
        <v>17865</v>
      </c>
      <c r="P8" s="14">
        <f t="shared" si="6"/>
        <v>11910</v>
      </c>
      <c r="Q8" s="35">
        <f t="shared" si="7"/>
        <v>29775</v>
      </c>
      <c r="R8" s="14">
        <f t="shared" si="8"/>
        <v>17865</v>
      </c>
      <c r="S8" s="14">
        <f t="shared" si="9"/>
        <v>11910</v>
      </c>
      <c r="T8" s="35">
        <f t="shared" si="10"/>
        <v>17865</v>
      </c>
      <c r="U8" s="14">
        <f t="shared" si="11"/>
        <v>17865</v>
      </c>
      <c r="V8" s="14">
        <v>0</v>
      </c>
      <c r="W8" s="35">
        <f t="shared" si="12"/>
        <v>17865</v>
      </c>
      <c r="X8" s="14">
        <f t="shared" si="13"/>
        <v>17865</v>
      </c>
      <c r="Y8" s="14">
        <v>0</v>
      </c>
      <c r="Z8" s="35">
        <f t="shared" si="14"/>
        <v>17865</v>
      </c>
      <c r="AA8" s="14">
        <f t="shared" si="15"/>
        <v>17865</v>
      </c>
      <c r="AB8" s="14">
        <v>0</v>
      </c>
      <c r="AC8" s="15" t="s">
        <v>42</v>
      </c>
      <c r="AD8" s="41"/>
    </row>
    <row r="9" s="1" customFormat="true" ht="55" customHeight="true" spans="1:30">
      <c r="A9" s="13">
        <v>4</v>
      </c>
      <c r="B9" s="14" t="s">
        <v>24</v>
      </c>
      <c r="C9" s="14" t="s">
        <v>43</v>
      </c>
      <c r="D9" s="14" t="s">
        <v>44</v>
      </c>
      <c r="E9" s="14" t="s">
        <v>45</v>
      </c>
      <c r="F9" s="50" t="s">
        <v>46</v>
      </c>
      <c r="G9" s="15" t="s">
        <v>47</v>
      </c>
      <c r="H9" s="14">
        <v>12.89</v>
      </c>
      <c r="I9" s="14">
        <f t="shared" si="0"/>
        <v>37381</v>
      </c>
      <c r="J9" s="14">
        <f t="shared" si="1"/>
        <v>37381</v>
      </c>
      <c r="K9" s="35">
        <f t="shared" si="2"/>
        <v>12890</v>
      </c>
      <c r="L9" s="14">
        <f>H9*800</f>
        <v>10312</v>
      </c>
      <c r="M9" s="14">
        <f t="shared" si="3"/>
        <v>2578</v>
      </c>
      <c r="N9" s="35">
        <f t="shared" si="4"/>
        <v>6445</v>
      </c>
      <c r="O9" s="14">
        <f t="shared" si="5"/>
        <v>3867</v>
      </c>
      <c r="P9" s="14">
        <f t="shared" si="6"/>
        <v>2578</v>
      </c>
      <c r="Q9" s="35">
        <f t="shared" si="7"/>
        <v>6445</v>
      </c>
      <c r="R9" s="14">
        <f t="shared" si="8"/>
        <v>3867</v>
      </c>
      <c r="S9" s="14">
        <f t="shared" si="9"/>
        <v>2578</v>
      </c>
      <c r="T9" s="35">
        <f t="shared" si="10"/>
        <v>3867</v>
      </c>
      <c r="U9" s="14">
        <f t="shared" si="11"/>
        <v>3867</v>
      </c>
      <c r="V9" s="14">
        <v>0</v>
      </c>
      <c r="W9" s="35">
        <f t="shared" si="12"/>
        <v>3867</v>
      </c>
      <c r="X9" s="14">
        <f t="shared" si="13"/>
        <v>3867</v>
      </c>
      <c r="Y9" s="14">
        <v>0</v>
      </c>
      <c r="Z9" s="35">
        <f t="shared" si="14"/>
        <v>3867</v>
      </c>
      <c r="AA9" s="14">
        <f t="shared" si="15"/>
        <v>3867</v>
      </c>
      <c r="AB9" s="14">
        <v>0</v>
      </c>
      <c r="AC9" s="15" t="s">
        <v>48</v>
      </c>
      <c r="AD9" s="41"/>
    </row>
    <row r="10" s="1" customFormat="true" ht="55" customHeight="true" spans="1:30">
      <c r="A10" s="13">
        <v>5</v>
      </c>
      <c r="B10" s="14" t="s">
        <v>24</v>
      </c>
      <c r="C10" s="14" t="s">
        <v>43</v>
      </c>
      <c r="D10" s="14" t="s">
        <v>49</v>
      </c>
      <c r="E10" s="14" t="s">
        <v>50</v>
      </c>
      <c r="F10" s="50" t="s">
        <v>51</v>
      </c>
      <c r="G10" s="15" t="s">
        <v>52</v>
      </c>
      <c r="H10" s="14">
        <v>8.37</v>
      </c>
      <c r="I10" s="14">
        <f t="shared" si="0"/>
        <v>24273</v>
      </c>
      <c r="J10" s="14">
        <f t="shared" si="1"/>
        <v>24273</v>
      </c>
      <c r="K10" s="35">
        <f t="shared" si="2"/>
        <v>8370</v>
      </c>
      <c r="L10" s="14">
        <f>H10*800</f>
        <v>6696</v>
      </c>
      <c r="M10" s="14">
        <f t="shared" si="3"/>
        <v>1674</v>
      </c>
      <c r="N10" s="35">
        <f t="shared" si="4"/>
        <v>4185</v>
      </c>
      <c r="O10" s="14">
        <f t="shared" si="5"/>
        <v>2511</v>
      </c>
      <c r="P10" s="14">
        <f t="shared" si="6"/>
        <v>1674</v>
      </c>
      <c r="Q10" s="35">
        <f t="shared" si="7"/>
        <v>4185</v>
      </c>
      <c r="R10" s="14">
        <f t="shared" si="8"/>
        <v>2511</v>
      </c>
      <c r="S10" s="14">
        <f t="shared" si="9"/>
        <v>1674</v>
      </c>
      <c r="T10" s="35">
        <f t="shared" si="10"/>
        <v>2511</v>
      </c>
      <c r="U10" s="14">
        <f t="shared" si="11"/>
        <v>2511</v>
      </c>
      <c r="V10" s="14">
        <v>0</v>
      </c>
      <c r="W10" s="35">
        <f t="shared" si="12"/>
        <v>2511</v>
      </c>
      <c r="X10" s="14">
        <f t="shared" si="13"/>
        <v>2511</v>
      </c>
      <c r="Y10" s="14">
        <v>0</v>
      </c>
      <c r="Z10" s="35">
        <f t="shared" si="14"/>
        <v>2511</v>
      </c>
      <c r="AA10" s="14">
        <f t="shared" si="15"/>
        <v>2511</v>
      </c>
      <c r="AB10" s="14">
        <v>0</v>
      </c>
      <c r="AC10" s="15" t="s">
        <v>53</v>
      </c>
      <c r="AD10" s="41"/>
    </row>
    <row r="11" s="1" customFormat="true" ht="55" customHeight="true" spans="1:30">
      <c r="A11" s="13">
        <v>6</v>
      </c>
      <c r="B11" s="14" t="s">
        <v>24</v>
      </c>
      <c r="C11" s="14" t="s">
        <v>54</v>
      </c>
      <c r="D11" s="14" t="s">
        <v>55</v>
      </c>
      <c r="E11" s="14" t="s">
        <v>56</v>
      </c>
      <c r="F11" s="50" t="s">
        <v>57</v>
      </c>
      <c r="G11" s="15" t="s">
        <v>58</v>
      </c>
      <c r="H11" s="14">
        <v>6.4</v>
      </c>
      <c r="I11" s="14">
        <f t="shared" si="0"/>
        <v>18560</v>
      </c>
      <c r="J11" s="14">
        <f t="shared" si="1"/>
        <v>18560</v>
      </c>
      <c r="K11" s="35">
        <f t="shared" si="2"/>
        <v>6400</v>
      </c>
      <c r="L11" s="14">
        <f t="shared" ref="L11:L21" si="16">H11*800</f>
        <v>5120</v>
      </c>
      <c r="M11" s="14">
        <f t="shared" si="3"/>
        <v>1280</v>
      </c>
      <c r="N11" s="35">
        <f t="shared" si="4"/>
        <v>3200</v>
      </c>
      <c r="O11" s="14">
        <f t="shared" si="5"/>
        <v>1920</v>
      </c>
      <c r="P11" s="14">
        <f t="shared" si="6"/>
        <v>1280</v>
      </c>
      <c r="Q11" s="35">
        <f t="shared" si="7"/>
        <v>3200</v>
      </c>
      <c r="R11" s="14">
        <f t="shared" si="8"/>
        <v>1920</v>
      </c>
      <c r="S11" s="14">
        <f t="shared" si="9"/>
        <v>1280</v>
      </c>
      <c r="T11" s="35">
        <f t="shared" si="10"/>
        <v>1920</v>
      </c>
      <c r="U11" s="14">
        <f t="shared" si="11"/>
        <v>1920</v>
      </c>
      <c r="V11" s="14">
        <v>0</v>
      </c>
      <c r="W11" s="35">
        <f t="shared" si="12"/>
        <v>1920</v>
      </c>
      <c r="X11" s="14">
        <f t="shared" si="13"/>
        <v>1920</v>
      </c>
      <c r="Y11" s="14">
        <v>0</v>
      </c>
      <c r="Z11" s="35">
        <f t="shared" si="14"/>
        <v>1920</v>
      </c>
      <c r="AA11" s="14">
        <f t="shared" si="15"/>
        <v>1920</v>
      </c>
      <c r="AB11" s="14">
        <v>0</v>
      </c>
      <c r="AC11" s="15" t="s">
        <v>59</v>
      </c>
      <c r="AD11" s="41"/>
    </row>
    <row r="12" s="1" customFormat="true" ht="55" customHeight="true" spans="1:30">
      <c r="A12" s="13">
        <v>7</v>
      </c>
      <c r="B12" s="14" t="s">
        <v>24</v>
      </c>
      <c r="C12" s="14" t="s">
        <v>60</v>
      </c>
      <c r="D12" s="14" t="s">
        <v>61</v>
      </c>
      <c r="E12" s="14" t="s">
        <v>62</v>
      </c>
      <c r="F12" s="50" t="s">
        <v>63</v>
      </c>
      <c r="G12" s="15" t="s">
        <v>64</v>
      </c>
      <c r="H12" s="14">
        <v>5</v>
      </c>
      <c r="I12" s="14">
        <f t="shared" si="0"/>
        <v>14500</v>
      </c>
      <c r="J12" s="14">
        <f t="shared" si="1"/>
        <v>14500</v>
      </c>
      <c r="K12" s="35">
        <f t="shared" si="2"/>
        <v>5000</v>
      </c>
      <c r="L12" s="14">
        <f t="shared" si="16"/>
        <v>4000</v>
      </c>
      <c r="M12" s="14">
        <f t="shared" si="3"/>
        <v>1000</v>
      </c>
      <c r="N12" s="35">
        <f t="shared" si="4"/>
        <v>2500</v>
      </c>
      <c r="O12" s="14">
        <f t="shared" si="5"/>
        <v>1500</v>
      </c>
      <c r="P12" s="14">
        <f t="shared" si="6"/>
        <v>1000</v>
      </c>
      <c r="Q12" s="35">
        <f t="shared" si="7"/>
        <v>2500</v>
      </c>
      <c r="R12" s="14">
        <f t="shared" si="8"/>
        <v>1500</v>
      </c>
      <c r="S12" s="14">
        <f t="shared" si="9"/>
        <v>1000</v>
      </c>
      <c r="T12" s="35">
        <f t="shared" si="10"/>
        <v>1500</v>
      </c>
      <c r="U12" s="14">
        <f t="shared" si="11"/>
        <v>1500</v>
      </c>
      <c r="V12" s="14">
        <v>0</v>
      </c>
      <c r="W12" s="35">
        <f t="shared" si="12"/>
        <v>1500</v>
      </c>
      <c r="X12" s="14">
        <f t="shared" si="13"/>
        <v>1500</v>
      </c>
      <c r="Y12" s="14">
        <v>0</v>
      </c>
      <c r="Z12" s="35">
        <f t="shared" si="14"/>
        <v>1500</v>
      </c>
      <c r="AA12" s="14">
        <f t="shared" si="15"/>
        <v>1500</v>
      </c>
      <c r="AB12" s="14">
        <v>0</v>
      </c>
      <c r="AC12" s="15" t="s">
        <v>53</v>
      </c>
      <c r="AD12" s="41"/>
    </row>
    <row r="13" s="1" customFormat="true" ht="55" customHeight="true" spans="1:30">
      <c r="A13" s="13">
        <v>8</v>
      </c>
      <c r="B13" s="14" t="s">
        <v>24</v>
      </c>
      <c r="C13" s="14" t="s">
        <v>65</v>
      </c>
      <c r="D13" s="14" t="s">
        <v>66</v>
      </c>
      <c r="E13" s="14" t="s">
        <v>67</v>
      </c>
      <c r="F13" s="50" t="s">
        <v>68</v>
      </c>
      <c r="G13" s="15" t="s">
        <v>69</v>
      </c>
      <c r="H13" s="14">
        <v>6.57</v>
      </c>
      <c r="I13" s="14">
        <f t="shared" si="0"/>
        <v>19053</v>
      </c>
      <c r="J13" s="14">
        <f t="shared" si="1"/>
        <v>19053</v>
      </c>
      <c r="K13" s="35">
        <f t="shared" si="2"/>
        <v>6570</v>
      </c>
      <c r="L13" s="14">
        <f t="shared" si="16"/>
        <v>5256</v>
      </c>
      <c r="M13" s="14">
        <f t="shared" si="3"/>
        <v>1314</v>
      </c>
      <c r="N13" s="35">
        <f t="shared" si="4"/>
        <v>3285</v>
      </c>
      <c r="O13" s="14">
        <f t="shared" si="5"/>
        <v>1971</v>
      </c>
      <c r="P13" s="14">
        <f t="shared" si="6"/>
        <v>1314</v>
      </c>
      <c r="Q13" s="35">
        <f t="shared" si="7"/>
        <v>3285</v>
      </c>
      <c r="R13" s="14">
        <f t="shared" si="8"/>
        <v>1971</v>
      </c>
      <c r="S13" s="14">
        <f t="shared" si="9"/>
        <v>1314</v>
      </c>
      <c r="T13" s="35">
        <f t="shared" si="10"/>
        <v>1971</v>
      </c>
      <c r="U13" s="14">
        <f t="shared" si="11"/>
        <v>1971</v>
      </c>
      <c r="V13" s="14">
        <v>0</v>
      </c>
      <c r="W13" s="35">
        <f t="shared" si="12"/>
        <v>1971</v>
      </c>
      <c r="X13" s="14">
        <f t="shared" si="13"/>
        <v>1971</v>
      </c>
      <c r="Y13" s="14">
        <v>0</v>
      </c>
      <c r="Z13" s="35">
        <f t="shared" si="14"/>
        <v>1971</v>
      </c>
      <c r="AA13" s="14">
        <f t="shared" si="15"/>
        <v>1971</v>
      </c>
      <c r="AB13" s="14">
        <v>0</v>
      </c>
      <c r="AC13" s="15" t="s">
        <v>70</v>
      </c>
      <c r="AD13" s="41"/>
    </row>
    <row r="14" s="1" customFormat="true" ht="55" customHeight="true" spans="1:30">
      <c r="A14" s="13">
        <v>9</v>
      </c>
      <c r="B14" s="16" t="s">
        <v>71</v>
      </c>
      <c r="C14" s="15" t="s">
        <v>72</v>
      </c>
      <c r="D14" s="15" t="s">
        <v>73</v>
      </c>
      <c r="E14" s="15" t="s">
        <v>74</v>
      </c>
      <c r="F14" s="50" t="s">
        <v>75</v>
      </c>
      <c r="G14" s="15" t="s">
        <v>76</v>
      </c>
      <c r="H14" s="14">
        <v>16.38</v>
      </c>
      <c r="I14" s="14">
        <v>47502</v>
      </c>
      <c r="J14" s="14">
        <f t="shared" si="1"/>
        <v>47502</v>
      </c>
      <c r="K14" s="35">
        <f t="shared" si="2"/>
        <v>16380</v>
      </c>
      <c r="L14" s="14">
        <f t="shared" si="16"/>
        <v>13104</v>
      </c>
      <c r="M14" s="14">
        <f t="shared" si="3"/>
        <v>3276</v>
      </c>
      <c r="N14" s="35">
        <f t="shared" si="4"/>
        <v>8190</v>
      </c>
      <c r="O14" s="14">
        <f t="shared" si="5"/>
        <v>4914</v>
      </c>
      <c r="P14" s="14">
        <f t="shared" si="6"/>
        <v>3276</v>
      </c>
      <c r="Q14" s="35">
        <f t="shared" si="7"/>
        <v>8190</v>
      </c>
      <c r="R14" s="14">
        <f t="shared" si="8"/>
        <v>4914</v>
      </c>
      <c r="S14" s="14">
        <f t="shared" si="9"/>
        <v>3276</v>
      </c>
      <c r="T14" s="35">
        <f t="shared" si="10"/>
        <v>4914</v>
      </c>
      <c r="U14" s="14">
        <f t="shared" si="11"/>
        <v>4914</v>
      </c>
      <c r="V14" s="14">
        <v>0</v>
      </c>
      <c r="W14" s="35">
        <f t="shared" si="12"/>
        <v>4914</v>
      </c>
      <c r="X14" s="14">
        <f t="shared" si="13"/>
        <v>4914</v>
      </c>
      <c r="Y14" s="14">
        <v>0</v>
      </c>
      <c r="Z14" s="35">
        <f t="shared" si="14"/>
        <v>4914</v>
      </c>
      <c r="AA14" s="14">
        <f t="shared" si="15"/>
        <v>4914</v>
      </c>
      <c r="AB14" s="14">
        <v>0</v>
      </c>
      <c r="AC14" s="15" t="s">
        <v>77</v>
      </c>
      <c r="AD14" s="42"/>
    </row>
    <row r="15" s="1" customFormat="true" ht="121" customHeight="true" spans="1:30">
      <c r="A15" s="13">
        <v>10</v>
      </c>
      <c r="B15" s="16" t="s">
        <v>71</v>
      </c>
      <c r="C15" s="15" t="s">
        <v>72</v>
      </c>
      <c r="D15" s="15" t="s">
        <v>78</v>
      </c>
      <c r="E15" s="22" t="s">
        <v>79</v>
      </c>
      <c r="F15" s="50" t="s">
        <v>80</v>
      </c>
      <c r="G15" s="15" t="s">
        <v>81</v>
      </c>
      <c r="H15" s="14">
        <v>6.48</v>
      </c>
      <c r="I15" s="14">
        <v>18792</v>
      </c>
      <c r="J15" s="14">
        <f t="shared" si="1"/>
        <v>18792</v>
      </c>
      <c r="K15" s="35">
        <f t="shared" si="2"/>
        <v>6480</v>
      </c>
      <c r="L15" s="14">
        <f t="shared" si="16"/>
        <v>5184</v>
      </c>
      <c r="M15" s="14">
        <f t="shared" si="3"/>
        <v>1296</v>
      </c>
      <c r="N15" s="35">
        <f t="shared" si="4"/>
        <v>3240</v>
      </c>
      <c r="O15" s="14">
        <f t="shared" si="5"/>
        <v>1944</v>
      </c>
      <c r="P15" s="14">
        <f t="shared" si="6"/>
        <v>1296</v>
      </c>
      <c r="Q15" s="35">
        <f t="shared" si="7"/>
        <v>3240</v>
      </c>
      <c r="R15" s="14">
        <f t="shared" si="8"/>
        <v>1944</v>
      </c>
      <c r="S15" s="14">
        <f t="shared" si="9"/>
        <v>1296</v>
      </c>
      <c r="T15" s="35">
        <f t="shared" si="10"/>
        <v>1944</v>
      </c>
      <c r="U15" s="14">
        <f t="shared" si="11"/>
        <v>1944</v>
      </c>
      <c r="V15" s="14">
        <v>0</v>
      </c>
      <c r="W15" s="35">
        <f t="shared" si="12"/>
        <v>1944</v>
      </c>
      <c r="X15" s="14">
        <f t="shared" si="13"/>
        <v>1944</v>
      </c>
      <c r="Y15" s="14">
        <v>0</v>
      </c>
      <c r="Z15" s="35">
        <f t="shared" si="14"/>
        <v>1944</v>
      </c>
      <c r="AA15" s="14">
        <f t="shared" si="15"/>
        <v>1944</v>
      </c>
      <c r="AB15" s="14">
        <v>0</v>
      </c>
      <c r="AC15" s="15" t="s">
        <v>82</v>
      </c>
      <c r="AD15" s="40" t="s">
        <v>31</v>
      </c>
    </row>
    <row r="16" s="1" customFormat="true" ht="63" customHeight="true" spans="1:30">
      <c r="A16" s="13">
        <v>11</v>
      </c>
      <c r="B16" s="14" t="s">
        <v>83</v>
      </c>
      <c r="C16" s="14" t="s">
        <v>84</v>
      </c>
      <c r="D16" s="14" t="s">
        <v>85</v>
      </c>
      <c r="E16" s="14" t="s">
        <v>86</v>
      </c>
      <c r="F16" s="15" t="s">
        <v>87</v>
      </c>
      <c r="G16" s="15" t="s">
        <v>88</v>
      </c>
      <c r="H16" s="14">
        <v>8.08</v>
      </c>
      <c r="I16" s="14">
        <v>23432</v>
      </c>
      <c r="J16" s="14">
        <f t="shared" si="1"/>
        <v>23432</v>
      </c>
      <c r="K16" s="35">
        <f t="shared" si="2"/>
        <v>8080</v>
      </c>
      <c r="L16" s="14">
        <f t="shared" si="16"/>
        <v>6464</v>
      </c>
      <c r="M16" s="14">
        <f t="shared" si="3"/>
        <v>1616</v>
      </c>
      <c r="N16" s="35">
        <f t="shared" si="4"/>
        <v>4040</v>
      </c>
      <c r="O16" s="14">
        <f t="shared" si="5"/>
        <v>2424</v>
      </c>
      <c r="P16" s="14">
        <f t="shared" si="6"/>
        <v>1616</v>
      </c>
      <c r="Q16" s="35">
        <f t="shared" si="7"/>
        <v>4040</v>
      </c>
      <c r="R16" s="14">
        <f t="shared" si="8"/>
        <v>2424</v>
      </c>
      <c r="S16" s="14">
        <f t="shared" si="9"/>
        <v>1616</v>
      </c>
      <c r="T16" s="35">
        <f t="shared" si="10"/>
        <v>2424</v>
      </c>
      <c r="U16" s="14">
        <f t="shared" si="11"/>
        <v>2424</v>
      </c>
      <c r="V16" s="14">
        <v>0</v>
      </c>
      <c r="W16" s="35">
        <f t="shared" si="12"/>
        <v>2424</v>
      </c>
      <c r="X16" s="14">
        <f t="shared" si="13"/>
        <v>2424</v>
      </c>
      <c r="Y16" s="14">
        <v>0</v>
      </c>
      <c r="Z16" s="35">
        <f t="shared" si="14"/>
        <v>2424</v>
      </c>
      <c r="AA16" s="14">
        <f t="shared" si="15"/>
        <v>2424</v>
      </c>
      <c r="AB16" s="14">
        <v>0</v>
      </c>
      <c r="AC16" s="16" t="s">
        <v>89</v>
      </c>
      <c r="AD16" s="42"/>
    </row>
    <row r="17" ht="55" customHeight="true" spans="1:30">
      <c r="A17" s="13">
        <v>12</v>
      </c>
      <c r="B17" s="17" t="s">
        <v>71</v>
      </c>
      <c r="C17" s="17" t="s">
        <v>90</v>
      </c>
      <c r="D17" s="17" t="s">
        <v>91</v>
      </c>
      <c r="E17" s="17" t="s">
        <v>92</v>
      </c>
      <c r="F17" s="23" t="s">
        <v>93</v>
      </c>
      <c r="G17" s="23" t="s">
        <v>94</v>
      </c>
      <c r="H17" s="24">
        <v>5.39</v>
      </c>
      <c r="I17" s="24">
        <v>16709</v>
      </c>
      <c r="J17" s="24">
        <f t="shared" si="1"/>
        <v>16709</v>
      </c>
      <c r="K17" s="36">
        <f>H17*1100</f>
        <v>5929</v>
      </c>
      <c r="L17" s="14">
        <f t="shared" si="16"/>
        <v>4312</v>
      </c>
      <c r="M17" s="24">
        <f>H17*300</f>
        <v>1617</v>
      </c>
      <c r="N17" s="36">
        <f>H17*400</f>
        <v>2156</v>
      </c>
      <c r="O17" s="14">
        <f t="shared" si="5"/>
        <v>1617</v>
      </c>
      <c r="P17" s="24">
        <v>539</v>
      </c>
      <c r="Q17" s="36">
        <f>H17*400</f>
        <v>2156</v>
      </c>
      <c r="R17" s="14">
        <f t="shared" si="8"/>
        <v>1617</v>
      </c>
      <c r="S17" s="24">
        <f>H17*100</f>
        <v>539</v>
      </c>
      <c r="T17" s="36">
        <f>H17*400</f>
        <v>2156</v>
      </c>
      <c r="U17" s="14">
        <f t="shared" si="11"/>
        <v>1617</v>
      </c>
      <c r="V17" s="24">
        <f>H17*100</f>
        <v>539</v>
      </c>
      <c r="W17" s="36">
        <f>H17*400</f>
        <v>2156</v>
      </c>
      <c r="X17" s="14">
        <f t="shared" si="13"/>
        <v>1617</v>
      </c>
      <c r="Y17" s="24">
        <f>H17*100</f>
        <v>539</v>
      </c>
      <c r="Z17" s="36">
        <f>H17*400</f>
        <v>2156</v>
      </c>
      <c r="AA17" s="14">
        <f t="shared" si="15"/>
        <v>1617</v>
      </c>
      <c r="AB17" s="24">
        <f>H17*100</f>
        <v>539</v>
      </c>
      <c r="AC17" s="43" t="s">
        <v>95</v>
      </c>
      <c r="AD17" s="44" t="s">
        <v>96</v>
      </c>
    </row>
    <row r="18" ht="63" customHeight="true" spans="1:30">
      <c r="A18" s="13">
        <v>13</v>
      </c>
      <c r="B18" s="18" t="s">
        <v>83</v>
      </c>
      <c r="C18" s="19" t="s">
        <v>84</v>
      </c>
      <c r="D18" s="18" t="s">
        <v>97</v>
      </c>
      <c r="E18" s="19" t="s">
        <v>98</v>
      </c>
      <c r="F18" s="25" t="s">
        <v>99</v>
      </c>
      <c r="G18" s="26" t="s">
        <v>100</v>
      </c>
      <c r="H18" s="18">
        <v>6.4</v>
      </c>
      <c r="I18" s="17">
        <f t="shared" ref="I18:I20" si="17">H18*3100</f>
        <v>19840</v>
      </c>
      <c r="J18" s="24">
        <v>19840</v>
      </c>
      <c r="K18" s="36">
        <f>H18*1100</f>
        <v>7040</v>
      </c>
      <c r="L18" s="14">
        <f t="shared" si="16"/>
        <v>5120</v>
      </c>
      <c r="M18" s="24">
        <f>H18*300</f>
        <v>1920</v>
      </c>
      <c r="N18" s="36">
        <f>H18*400</f>
        <v>2560</v>
      </c>
      <c r="O18" s="14">
        <f t="shared" si="5"/>
        <v>1920</v>
      </c>
      <c r="P18" s="24">
        <v>640</v>
      </c>
      <c r="Q18" s="36">
        <f>H18*400</f>
        <v>2560</v>
      </c>
      <c r="R18" s="14">
        <f t="shared" si="8"/>
        <v>1920</v>
      </c>
      <c r="S18" s="24">
        <f>H18*100</f>
        <v>640</v>
      </c>
      <c r="T18" s="36">
        <f>H18*400</f>
        <v>2560</v>
      </c>
      <c r="U18" s="14">
        <f t="shared" si="11"/>
        <v>1920</v>
      </c>
      <c r="V18" s="24">
        <f>H18*100</f>
        <v>640</v>
      </c>
      <c r="W18" s="36">
        <f>H18*400</f>
        <v>2560</v>
      </c>
      <c r="X18" s="14">
        <f t="shared" si="13"/>
        <v>1920</v>
      </c>
      <c r="Y18" s="24">
        <f>H18*100</f>
        <v>640</v>
      </c>
      <c r="Z18" s="36">
        <f>H18*400</f>
        <v>2560</v>
      </c>
      <c r="AA18" s="14">
        <f t="shared" si="15"/>
        <v>1920</v>
      </c>
      <c r="AB18" s="24">
        <f>H18*100</f>
        <v>640</v>
      </c>
      <c r="AC18" s="45" t="s">
        <v>101</v>
      </c>
      <c r="AD18" s="46"/>
    </row>
    <row r="19" ht="61" customHeight="true" spans="1:30">
      <c r="A19" s="13">
        <v>14</v>
      </c>
      <c r="B19" s="18" t="s">
        <v>83</v>
      </c>
      <c r="C19" s="19" t="s">
        <v>84</v>
      </c>
      <c r="D19" s="19" t="s">
        <v>85</v>
      </c>
      <c r="E19" s="19" t="s">
        <v>102</v>
      </c>
      <c r="F19" s="25" t="s">
        <v>103</v>
      </c>
      <c r="G19" s="27" t="s">
        <v>104</v>
      </c>
      <c r="H19" s="18">
        <v>11.48</v>
      </c>
      <c r="I19" s="17">
        <f t="shared" si="17"/>
        <v>35588</v>
      </c>
      <c r="J19" s="24">
        <v>35588</v>
      </c>
      <c r="K19" s="36">
        <f>H19*1100</f>
        <v>12628</v>
      </c>
      <c r="L19" s="14">
        <f t="shared" si="16"/>
        <v>9184</v>
      </c>
      <c r="M19" s="24">
        <f>H19*300</f>
        <v>3444</v>
      </c>
      <c r="N19" s="36">
        <f>H19*400</f>
        <v>4592</v>
      </c>
      <c r="O19" s="14">
        <f t="shared" si="5"/>
        <v>3444</v>
      </c>
      <c r="P19" s="24">
        <v>1148</v>
      </c>
      <c r="Q19" s="36">
        <f>H19*400</f>
        <v>4592</v>
      </c>
      <c r="R19" s="14">
        <f t="shared" si="8"/>
        <v>3444</v>
      </c>
      <c r="S19" s="24">
        <f>H19*100</f>
        <v>1148</v>
      </c>
      <c r="T19" s="36">
        <f>H19*400</f>
        <v>4592</v>
      </c>
      <c r="U19" s="14">
        <f t="shared" si="11"/>
        <v>3444</v>
      </c>
      <c r="V19" s="24">
        <f>H19*100</f>
        <v>1148</v>
      </c>
      <c r="W19" s="36">
        <f>H19*400</f>
        <v>4592</v>
      </c>
      <c r="X19" s="14">
        <f t="shared" si="13"/>
        <v>3444</v>
      </c>
      <c r="Y19" s="24">
        <f>H19*100</f>
        <v>1148</v>
      </c>
      <c r="Z19" s="36">
        <f>H19*400</f>
        <v>4592</v>
      </c>
      <c r="AA19" s="14">
        <f t="shared" si="15"/>
        <v>3444</v>
      </c>
      <c r="AB19" s="24">
        <f>H19*100</f>
        <v>1148</v>
      </c>
      <c r="AC19" s="45" t="s">
        <v>105</v>
      </c>
      <c r="AD19" s="46"/>
    </row>
    <row r="20" ht="63" customHeight="true" spans="1:30">
      <c r="A20" s="13">
        <v>15</v>
      </c>
      <c r="B20" s="18" t="s">
        <v>83</v>
      </c>
      <c r="C20" s="19" t="s">
        <v>84</v>
      </c>
      <c r="D20" s="19" t="s">
        <v>106</v>
      </c>
      <c r="E20" s="18" t="s">
        <v>107</v>
      </c>
      <c r="F20" s="25" t="s">
        <v>87</v>
      </c>
      <c r="G20" s="27" t="s">
        <v>108</v>
      </c>
      <c r="H20" s="18">
        <v>9.76</v>
      </c>
      <c r="I20" s="17">
        <f t="shared" si="17"/>
        <v>30256</v>
      </c>
      <c r="J20" s="24">
        <v>30256</v>
      </c>
      <c r="K20" s="36">
        <f>H20*1100</f>
        <v>10736</v>
      </c>
      <c r="L20" s="14">
        <f t="shared" si="16"/>
        <v>7808</v>
      </c>
      <c r="M20" s="24">
        <f>H20*300</f>
        <v>2928</v>
      </c>
      <c r="N20" s="36">
        <f>H20*400</f>
        <v>3904</v>
      </c>
      <c r="O20" s="14">
        <f t="shared" si="5"/>
        <v>2928</v>
      </c>
      <c r="P20" s="24">
        <v>976</v>
      </c>
      <c r="Q20" s="36">
        <f>H20*400</f>
        <v>3904</v>
      </c>
      <c r="R20" s="14">
        <f t="shared" si="8"/>
        <v>2928</v>
      </c>
      <c r="S20" s="24">
        <f>H20*100</f>
        <v>976</v>
      </c>
      <c r="T20" s="36">
        <f>H20*400</f>
        <v>3904</v>
      </c>
      <c r="U20" s="14">
        <f t="shared" si="11"/>
        <v>2928</v>
      </c>
      <c r="V20" s="24">
        <f>H20*100</f>
        <v>976</v>
      </c>
      <c r="W20" s="36">
        <f>H20*400</f>
        <v>3904</v>
      </c>
      <c r="X20" s="14">
        <f t="shared" si="13"/>
        <v>2928</v>
      </c>
      <c r="Y20" s="24">
        <f>H20*100</f>
        <v>976</v>
      </c>
      <c r="Z20" s="36">
        <f>H20*400</f>
        <v>3904</v>
      </c>
      <c r="AA20" s="14">
        <f t="shared" si="15"/>
        <v>2928</v>
      </c>
      <c r="AB20" s="24">
        <f>H20*100</f>
        <v>976</v>
      </c>
      <c r="AC20" s="45" t="s">
        <v>101</v>
      </c>
      <c r="AD20" s="46"/>
    </row>
    <row r="21" ht="60" customHeight="true" spans="1:30">
      <c r="A21" s="13">
        <v>16</v>
      </c>
      <c r="B21" s="18" t="s">
        <v>83</v>
      </c>
      <c r="C21" s="19" t="s">
        <v>84</v>
      </c>
      <c r="D21" s="19" t="s">
        <v>106</v>
      </c>
      <c r="E21" s="19" t="s">
        <v>109</v>
      </c>
      <c r="F21" s="25" t="s">
        <v>103</v>
      </c>
      <c r="G21" s="27" t="s">
        <v>110</v>
      </c>
      <c r="H21" s="18">
        <v>11.3</v>
      </c>
      <c r="I21" s="37">
        <v>35030</v>
      </c>
      <c r="J21" s="24">
        <v>35030</v>
      </c>
      <c r="K21" s="36">
        <f>H21*1100</f>
        <v>12430</v>
      </c>
      <c r="L21" s="14">
        <f t="shared" si="16"/>
        <v>9040</v>
      </c>
      <c r="M21" s="24">
        <f>H21*300</f>
        <v>3390</v>
      </c>
      <c r="N21" s="36">
        <f>H21*400</f>
        <v>4520</v>
      </c>
      <c r="O21" s="14">
        <f t="shared" si="5"/>
        <v>3390</v>
      </c>
      <c r="P21" s="24">
        <f>H21*100</f>
        <v>1130</v>
      </c>
      <c r="Q21" s="36">
        <f>H21*400</f>
        <v>4520</v>
      </c>
      <c r="R21" s="14">
        <f t="shared" si="8"/>
        <v>3390</v>
      </c>
      <c r="S21" s="24">
        <f>H21*100</f>
        <v>1130</v>
      </c>
      <c r="T21" s="36">
        <f>H21*400</f>
        <v>4520</v>
      </c>
      <c r="U21" s="14">
        <f t="shared" si="11"/>
        <v>3390</v>
      </c>
      <c r="V21" s="24">
        <f>H21*100</f>
        <v>1130</v>
      </c>
      <c r="W21" s="36">
        <f>H21*400</f>
        <v>4520</v>
      </c>
      <c r="X21" s="14">
        <f t="shared" si="13"/>
        <v>3390</v>
      </c>
      <c r="Y21" s="24">
        <f>H21*100</f>
        <v>1130</v>
      </c>
      <c r="Z21" s="36">
        <f>H21*400</f>
        <v>4520</v>
      </c>
      <c r="AA21" s="14">
        <f t="shared" si="15"/>
        <v>3390</v>
      </c>
      <c r="AB21" s="24">
        <f>H21*100</f>
        <v>1130</v>
      </c>
      <c r="AC21" s="45" t="s">
        <v>111</v>
      </c>
      <c r="AD21" s="47"/>
    </row>
    <row r="22" ht="48" customHeight="true" spans="1:30">
      <c r="A22" s="20" t="s">
        <v>112</v>
      </c>
      <c r="B22" s="21"/>
      <c r="C22" s="21"/>
      <c r="D22" s="21"/>
      <c r="E22" s="21"/>
      <c r="F22" s="21"/>
      <c r="G22" s="28"/>
      <c r="H22" s="29">
        <f t="shared" ref="H22:U22" si="18">SUM(H6:H21)</f>
        <v>191.95</v>
      </c>
      <c r="I22" s="29">
        <f t="shared" si="18"/>
        <v>565521</v>
      </c>
      <c r="J22" s="29">
        <f t="shared" si="18"/>
        <v>565521</v>
      </c>
      <c r="K22" s="38">
        <f t="shared" si="18"/>
        <v>196383</v>
      </c>
      <c r="L22" s="29">
        <f t="shared" si="18"/>
        <v>153560</v>
      </c>
      <c r="M22" s="29">
        <f t="shared" si="18"/>
        <v>42823</v>
      </c>
      <c r="N22" s="38">
        <f t="shared" si="18"/>
        <v>91542</v>
      </c>
      <c r="O22" s="29">
        <f t="shared" si="18"/>
        <v>57585</v>
      </c>
      <c r="P22" s="29">
        <f t="shared" si="18"/>
        <v>33957</v>
      </c>
      <c r="Q22" s="38">
        <f t="shared" si="18"/>
        <v>91542</v>
      </c>
      <c r="R22" s="29">
        <f t="shared" si="18"/>
        <v>57585</v>
      </c>
      <c r="S22" s="29">
        <f t="shared" si="18"/>
        <v>33957</v>
      </c>
      <c r="T22" s="38">
        <f t="shared" si="18"/>
        <v>62018</v>
      </c>
      <c r="U22" s="29">
        <f t="shared" si="18"/>
        <v>57585</v>
      </c>
      <c r="V22" s="29">
        <f>SUM(V17:V21)</f>
        <v>4433</v>
      </c>
      <c r="W22" s="38">
        <f>SUM(W6:W21)</f>
        <v>62018</v>
      </c>
      <c r="X22" s="29">
        <f>SUM(X6:X21)</f>
        <v>57585</v>
      </c>
      <c r="Y22" s="29">
        <f>SUM(Y17:Y21)</f>
        <v>4433</v>
      </c>
      <c r="Z22" s="38">
        <f>SUM(Z6:Z21)</f>
        <v>62018</v>
      </c>
      <c r="AA22" s="29">
        <f>SUM(AA6:AA21)</f>
        <v>57585</v>
      </c>
      <c r="AB22" s="29">
        <f>SUM(AB17:AB21)</f>
        <v>4433</v>
      </c>
      <c r="AC22" s="48"/>
      <c r="AD22" s="49"/>
    </row>
  </sheetData>
  <mergeCells count="30">
    <mergeCell ref="A2:AD2"/>
    <mergeCell ref="K3:AB3"/>
    <mergeCell ref="L4:M4"/>
    <mergeCell ref="O4:P4"/>
    <mergeCell ref="R4:S4"/>
    <mergeCell ref="U4:V4"/>
    <mergeCell ref="X4:Y4"/>
    <mergeCell ref="AA4:AB4"/>
    <mergeCell ref="A22:G2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N4:N5"/>
    <mergeCell ref="Q4:Q5"/>
    <mergeCell ref="T4:T5"/>
    <mergeCell ref="W4:W5"/>
    <mergeCell ref="Z4:Z5"/>
    <mergeCell ref="AC3:AC5"/>
    <mergeCell ref="AD3:AD5"/>
    <mergeCell ref="AD6:AD14"/>
    <mergeCell ref="AD15:AD16"/>
    <mergeCell ref="AD17:AD21"/>
  </mergeCells>
  <pageMargins left="1.25972222222222" right="0.826388888888889" top="0.156944444444444" bottom="0.354166666666667" header="0.432638888888889" footer="0.5"/>
  <pageSetup paperSize="9" scale="79" orientation="landscape" horizontalDpi="600"/>
  <headerFooter differentFirst="1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2024-09-30T09:13:00Z</dcterms:created>
  <dcterms:modified xsi:type="dcterms:W3CDTF">2025-09-05T10:01:59Z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A2B9919CBC164F3CA1ADEE7D86B03946_13</vt:lpwstr>
  </property>
  <property fmtid="{D5CDD505-2E9C-101B-9397-08002B2CF9AE}" pid="3" name="KSOProductBuildVer">
    <vt:lpwstr>2052-11.8.2.9864</vt:lpwstr>
  </property>
</Properties>
</file>