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总表" sheetId="4" r:id="rId1"/>
  </sheets>
  <definedNames>
    <definedName name="_xlnm.Print_Titles" localSheetId="0">总表!$1:$4</definedName>
  </definedNames>
  <calcPr calcId="144525"/>
</workbook>
</file>

<file path=xl/sharedStrings.xml><?xml version="1.0" encoding="utf-8"?>
<sst xmlns="http://schemas.openxmlformats.org/spreadsheetml/2006/main" count="698" uniqueCount="387">
  <si>
    <t>儋州市2024年天然橡胶良种良法补助公示表</t>
  </si>
  <si>
    <t>单位：儋州市农业农村局</t>
  </si>
  <si>
    <t>序号</t>
  </si>
  <si>
    <t>乡镇</t>
  </si>
  <si>
    <t>村委会</t>
  </si>
  <si>
    <t>村小组</t>
  </si>
  <si>
    <t>胶农姓名</t>
  </si>
  <si>
    <t>身份证号/单位代码</t>
  </si>
  <si>
    <t>大地2000坐标系</t>
  </si>
  <si>
    <t>实际种植面积（亩）</t>
  </si>
  <si>
    <t>实际补助总金额(元)</t>
  </si>
  <si>
    <t>2025年补助资金(元)</t>
  </si>
  <si>
    <t>其中</t>
  </si>
  <si>
    <t>种植时间/品种</t>
  </si>
  <si>
    <t>备注</t>
  </si>
  <si>
    <t>中央资金</t>
  </si>
  <si>
    <t>省级资金</t>
  </si>
  <si>
    <t>2026年补助资金(元)</t>
  </si>
  <si>
    <t>2027年补助资金(元)</t>
  </si>
  <si>
    <t>2028年补助资金(元)</t>
  </si>
  <si>
    <t>2029年补助资金(元)</t>
  </si>
  <si>
    <t>2030年补助资金(元)</t>
  </si>
  <si>
    <t>雅星镇</t>
  </si>
  <si>
    <t>和盛村委会</t>
  </si>
  <si>
    <t>和睦下村</t>
  </si>
  <si>
    <t>何春女</t>
  </si>
  <si>
    <t>460003xxxx2888</t>
  </si>
  <si>
    <t>东：X2150799/Y330128；    南：X2150794/Y330116；    西：X2150863/Y330004；    北：X2150878/Y330020；</t>
  </si>
  <si>
    <t>2024年4月/
73397</t>
  </si>
  <si>
    <t>一.2024年种植（总补贴2900元/亩，更新种植第 1 年补助 1000 元/亩（中央补助 800 元），中央资金第 2—6 年每年补助 300 元/亩，省级资金第 1—3 年每年补助 200 元/亩。      二.2025年种植（总补贴3100元/亩，更新种植第 1 年补助 1100 元/亩（中央补助 800 元、省级补助 300元），第 2—6 年每年补助 400 元/亩（中央补助 300 元、省级补助 100 元）。</t>
  </si>
  <si>
    <t>逢金村</t>
  </si>
  <si>
    <t>符造达</t>
  </si>
  <si>
    <t>460029xxxx5852</t>
  </si>
  <si>
    <t>东：X2149500/Y330914；    南：X2149493/Y330894；    西：X2149596/Y330813；    北：X2149576/Y330852；</t>
  </si>
  <si>
    <t>2024年3月/
73397</t>
  </si>
  <si>
    <t>灰窑村</t>
  </si>
  <si>
    <t>何克荣</t>
  </si>
  <si>
    <t>460029xxxx583X</t>
  </si>
  <si>
    <t>东：X2146548/Y328775；    南：X2146548/Y328741；    西：X2146669/Y328723；    北：X2146671/Y328747；</t>
  </si>
  <si>
    <t>何显荣</t>
  </si>
  <si>
    <t>460029xxxx5830</t>
  </si>
  <si>
    <t>东：X2146313/Y328125；    南：X2146293/Y328038；    西：X2146323/Y328030；    北：X2146374/Y328068；</t>
  </si>
  <si>
    <t>妥郎村</t>
  </si>
  <si>
    <t>黎建英</t>
  </si>
  <si>
    <t>460029xxxx581X</t>
  </si>
  <si>
    <t>东：X2145095/Y328509；    南：X2145041/Y328361；    西：X2145112/Y328362；    北：X2145130/Y328463；</t>
  </si>
  <si>
    <t>2024年5月/
72059</t>
  </si>
  <si>
    <t>黎霞光</t>
  </si>
  <si>
    <t>460029xxxx5835</t>
  </si>
  <si>
    <t>东：X2145339/Y328422；    南：X2145310/Y328373；    西：X2145422/Y328411；    北：X2145327/Y328373；</t>
  </si>
  <si>
    <t>2024年3月/
72059</t>
  </si>
  <si>
    <t>朝墩村</t>
  </si>
  <si>
    <t>何三侬</t>
  </si>
  <si>
    <t>460029xxxx5831</t>
  </si>
  <si>
    <t>东：X2148162/Y329227；    南：X2148058/Y329154；    西：X2148060/Y329148；    北：X2148185/Y329217；</t>
  </si>
  <si>
    <t>朝伦村</t>
  </si>
  <si>
    <t>韦益棉</t>
  </si>
  <si>
    <t>460029xxxx5815</t>
  </si>
  <si>
    <t>东：X2148911/Y331529；    南：X2148887/Y331492；    西：X2148953/Y331462；    北：X2148967/Y331478；</t>
  </si>
  <si>
    <t>朝康村</t>
  </si>
  <si>
    <t>陈桂春</t>
  </si>
  <si>
    <t>460029xxxx5828</t>
  </si>
  <si>
    <t>东：X2147992/Y330712；    南：X2147895/Y330573；    西：X2147911/Y330570；    北：X2147993/Y330703；</t>
  </si>
  <si>
    <t>黎赞年</t>
  </si>
  <si>
    <t>460003xxxx5841</t>
  </si>
  <si>
    <t>东：X2147344/Y331082；    南：X2147327/Y331021；    西：X2147386/Y331022；    北：X2147406/Y331044；</t>
  </si>
  <si>
    <t>唐达京</t>
  </si>
  <si>
    <t>460003xxxx5834</t>
  </si>
  <si>
    <t>东：X2148012/Y330088；    南：X2147935/Y330059；    西：X2147976/Y330018；    北：X2148037/Y330045；</t>
  </si>
  <si>
    <t>唐海传</t>
  </si>
  <si>
    <t>460029xxxx5810</t>
  </si>
  <si>
    <t>东：X2147993/Y330703；    南：X2147915/Y330576；    西：X2147924/Y330575；    北：X2147995/Y330687；</t>
  </si>
  <si>
    <t>唐海宁</t>
  </si>
  <si>
    <t>东：X2147499/Y331883；  
南：X2147484/Y331883；
西：X2147554/Y331773；  
北：X2147597/Y331784；</t>
  </si>
  <si>
    <t>唐海壮</t>
  </si>
  <si>
    <t>东：X2147709/Y329555；    南：X2147692/Y329514；    西：X2147746/Y329466；    北：X2147767/Y329509；</t>
  </si>
  <si>
    <t>唐土令</t>
  </si>
  <si>
    <t>460029xxxx5813</t>
  </si>
  <si>
    <t>东：X2147848/Y329430；    南：X2147829/Y329368；    西：X2147843/Y329297；    北：X2147882/Y329319；</t>
  </si>
  <si>
    <t>唐土松</t>
  </si>
  <si>
    <t>东：X2147923/Y330193；    南：X2147911/Y330144；    西：X2147948/Y330116；    北：X2147992/Y330145；</t>
  </si>
  <si>
    <t>唐土微</t>
  </si>
  <si>
    <t>460029xxxx5818</t>
  </si>
  <si>
    <t>东：X2147481/Y330800；    南：X2147390/Y330779；    西：X2147425/Y330757；    北：X2147481/Y330780；</t>
  </si>
  <si>
    <t>唐土尧</t>
  </si>
  <si>
    <t>460029xxxx3818</t>
  </si>
  <si>
    <t>东：X2147938/Y330688；    南：X2147860/Y330559；    西：X2147875/Y330557；    北：X2147954/Y330688；</t>
  </si>
  <si>
    <t>2024年5月/
73397</t>
  </si>
  <si>
    <t>唐杏显</t>
  </si>
  <si>
    <t>460003xxxx5816</t>
  </si>
  <si>
    <t>东：X2147093/Y330634；    南：X2147018/Y330589；    西：X2147093/Y330576；    北：X2147126/Y330578；</t>
  </si>
  <si>
    <t>唐杏新</t>
  </si>
  <si>
    <t>东：X2148041/Y330112；    南：X2148014/Y330086；    西：X2148058/Y330000；    北：X2148093/Y330018；</t>
  </si>
  <si>
    <t>2024年4月/
72059</t>
  </si>
  <si>
    <t>唐杏演</t>
  </si>
  <si>
    <t>460003xxxx5850</t>
  </si>
  <si>
    <t>东：X2147820/Y330276；    南：X2147750/Y330168；    西：X2147813/Y330151；    北：X2147847/Y330176；</t>
  </si>
  <si>
    <t>唐学来</t>
  </si>
  <si>
    <t>460029xxxx5856</t>
  </si>
  <si>
    <t>东：X2146949/Y330793；    南：X2146951/Y330751；    西：X2146992/Y330709；    北：X2146982/Y330782；</t>
  </si>
  <si>
    <t>朝尚村</t>
  </si>
  <si>
    <t>黎步良</t>
  </si>
  <si>
    <t>460029xxxx5811</t>
  </si>
  <si>
    <t>东：X2149017/Y329272；    南：X2148953/Y329250；    西：X2148990/Y329187；    北：X2149052/Y329189；</t>
  </si>
  <si>
    <t>黎引秀</t>
  </si>
  <si>
    <t>460029xxxx5842</t>
  </si>
  <si>
    <t>东：X2148865/Y329021；    南：X2148718/Y328906；    西：X2148764/Y328890；    北：X2148878/Y329001；</t>
  </si>
  <si>
    <t>张锡基</t>
  </si>
  <si>
    <t>东：X2148760/Y329203；    南：X2148646/Y329176；    西：X2148661/Y329148；    北：X2148785/Y329194；</t>
  </si>
  <si>
    <t>张显帮</t>
  </si>
  <si>
    <t>东：X2148676/Y329336；    南：X2148638/Y329295；    西：X2148638/Y329259；    北：X2148789/Y329300；</t>
  </si>
  <si>
    <t>张显常</t>
  </si>
  <si>
    <t>460029xxxx5814</t>
  </si>
  <si>
    <t>东：X2148694/Y329238；    南：X2148649/Y329224；    西：X2148651/Y329178；    北：X2148781/Y329204；</t>
  </si>
  <si>
    <t>张显克</t>
  </si>
  <si>
    <t>460003xxxx5819</t>
  </si>
  <si>
    <t>东：X2148857/Y329031；    南：X2148708/Y328919；    西：X2148718/Y328906；    北：X2148865/Y329021；</t>
  </si>
  <si>
    <t>张益岛</t>
  </si>
  <si>
    <t>东：X2149237/Y329325；    南：X2149120/Y329244；    西：X2149125/Y329205；    北：X2149258/Y329259；</t>
  </si>
  <si>
    <t>张永发</t>
  </si>
  <si>
    <t>460003xxxx5835</t>
  </si>
  <si>
    <t>东：X2148830/Y329095；    南：X2148630/Y329018；    西：X2148637/Y328998；    北：X2148838/Y329087；</t>
  </si>
  <si>
    <t>张永侯</t>
  </si>
  <si>
    <t>东：X2148878/Y329001；    南：X2148762/Y328900；    西：X2148790/Y328876；    北：X2148904/Y328965；</t>
  </si>
  <si>
    <t>张永亮</t>
  </si>
  <si>
    <t>460003xxxx5838</t>
  </si>
  <si>
    <t>东：X2148783/Y329175；    南：X2148641/Y329141；    西：X2148646/Y329118；    北：X2148792/Y329154；</t>
  </si>
  <si>
    <t>张永强</t>
  </si>
  <si>
    <t>东：X2149340/Y328756；    南：X2149323/Y328743；    西：X2149387/Y328650；    北：X2149470/Y328660；</t>
  </si>
  <si>
    <t>张永劝</t>
  </si>
  <si>
    <t>460003xxxx5815</t>
  </si>
  <si>
    <t>东：X2148953/Y329250；    南：X2148885/Y329190；    西：X2148909/Y329148；    北：X2148967/Y329205；</t>
  </si>
  <si>
    <t>张永佐</t>
  </si>
  <si>
    <t>460029xxxx5819</t>
  </si>
  <si>
    <t>东：X2149138/Y329151；    南：X2149002/Y329089；    西：X2149059/Y329005；    北：X2149168/Y329110；</t>
  </si>
  <si>
    <t>张振南</t>
  </si>
  <si>
    <t>460003xxxx5813</t>
  </si>
  <si>
    <t>东：X2148801/Y329136；    南：X2148611/Y329075；    西：X2148626/Y329044；    北：X2148812/Y329114；</t>
  </si>
  <si>
    <t>茶山新村</t>
  </si>
  <si>
    <t>罗伟</t>
  </si>
  <si>
    <t>460003xxxx6019</t>
  </si>
  <si>
    <t>东X2146463/Y317505；        南X2146417/Y317490；        西X2146441/Y317392；        北X2146483/Y317410；</t>
  </si>
  <si>
    <t>2024年6月、11月73397</t>
  </si>
  <si>
    <t>陈安贵</t>
  </si>
  <si>
    <t>460029xxxx6012</t>
  </si>
  <si>
    <t>东X2146530/Y317424；        南X2146474/Y317455；        西X2146509/Y317540；        北X2146462/Y317535；</t>
  </si>
  <si>
    <t>陈世良</t>
  </si>
  <si>
    <t>东X2146371/Y317406；        南X2146316/Y317405；        西X2146341/Y317597；        北X2146316/Y317589；</t>
  </si>
  <si>
    <t>邝修胜</t>
  </si>
  <si>
    <t>460029xxxx6011</t>
  </si>
  <si>
    <t>东X2145931/Y317855；        南X2145910/Y317845；        西X2145977/Y317791；        北X2145994/Y317805；</t>
  </si>
  <si>
    <t>朱著高</t>
  </si>
  <si>
    <t>东X2146463/Y317505；        南X2146431/Y317502；        西X2146438/Y317655；        北X2146407/Y317657；</t>
  </si>
  <si>
    <t>邓林</t>
  </si>
  <si>
    <t>460029xxxx6059</t>
  </si>
  <si>
    <t>东X2146124/Y317151；        南X2146048/Y317095；        西X2146141/Y317079；        北X2146163/Y317134；</t>
  </si>
  <si>
    <t>2024/6/、73397</t>
  </si>
  <si>
    <t>杨宁</t>
  </si>
  <si>
    <t>460029xxxx6018</t>
  </si>
  <si>
    <t>东X2146142/Y317017；        南X2146087/Y317042；        西X2146141/Y317079；        北X2146074/Y317097；</t>
  </si>
  <si>
    <t>陈大营</t>
  </si>
  <si>
    <t>460029xxxx6014</t>
  </si>
  <si>
    <t>东X2145935/Y318762；        南X2145866/Y318722；        西X2145949/Y318673；        北X2146043/Y318780；</t>
  </si>
  <si>
    <t>梁成泽</t>
  </si>
  <si>
    <t>东X2146408/Y317223；        南X2146368/Y317243；        西X2146371/Y317406；        北X2146320/Y317390；</t>
  </si>
  <si>
    <t>植国文</t>
  </si>
  <si>
    <t>460029xxxx601X</t>
  </si>
  <si>
    <t>东X2146510/Y317529；        南X2146520/Y317460；         西X2146530/Y317424；        北X2146571/Y317486；</t>
  </si>
  <si>
    <t>陈为桥</t>
  </si>
  <si>
    <t>460029xxxx6010</t>
  </si>
  <si>
    <t>东X2146507/Y317664；        南X2146443/Y317656；          西X2146454/Y317600；        北X2146569/Y317653；</t>
  </si>
  <si>
    <t>张玉堂</t>
  </si>
  <si>
    <t>460003xxxx6055</t>
  </si>
  <si>
    <t>东X2146306/Y317444；        南X2146304/Y317490；        西X2146292/Y317572；        北X2146267/Y317542；</t>
  </si>
  <si>
    <t>梁文泽</t>
  </si>
  <si>
    <t>东X2146247/Y318521；        南X2146152/Y318364；        西X2146197/Y318375；        北X2146261/Y318504；</t>
  </si>
  <si>
    <t>朱赞英</t>
  </si>
  <si>
    <t>460029xxxx6017</t>
  </si>
  <si>
    <t>东X2147051/Y317654；        南X2146994/Y317630；        西X2147034/Y317529；        北X2147102/Y317611；</t>
  </si>
  <si>
    <t>梁广文</t>
  </si>
  <si>
    <t>460029xxxx6019</t>
  </si>
  <si>
    <t>东X2146431/Y317502；        南X2146397/Y317498；        西X2146407/Y317657；        北X2146371/Y317652；</t>
  </si>
  <si>
    <t>黄水福</t>
  </si>
  <si>
    <t>460029xxxx6015</t>
  </si>
  <si>
    <t>东X2146430/Y317410；        南X2146380/Y317396；        西X2146417/Y317500；        北X2146571/Y317486；</t>
  </si>
  <si>
    <t>朱著邦</t>
  </si>
  <si>
    <t>东X2146397/Y317498；        南X2146361/Y317494；        西X2146371/Y317652；        北X2146340/Y317652；</t>
  </si>
  <si>
    <t>那大镇</t>
  </si>
  <si>
    <t>抱龙村委会</t>
  </si>
  <si>
    <t>江茂村</t>
  </si>
  <si>
    <t>钟相</t>
  </si>
  <si>
    <t>460029xxxx1832</t>
  </si>
  <si>
    <t>东X2165307.140/Y343640.118                          南X2165234.150/ Y343479.909       西X2165243.133/Y343453.704
北X2165323.041/ Y343627.943</t>
  </si>
  <si>
    <t>2025年9月16日/热妍70259</t>
  </si>
  <si>
    <t>冷密村</t>
  </si>
  <si>
    <t>刘佰年</t>
  </si>
  <si>
    <t>460029xxxx1810</t>
  </si>
  <si>
    <t>东X2164699.593/Y343763.137        南X2164675.482/ Y343749.248       西X2164779.120/Y343606.357
北X2164800.525/ Y343632.618</t>
  </si>
  <si>
    <t>2025年10月10日/热妍70259</t>
  </si>
  <si>
    <t>刘佰成</t>
  </si>
  <si>
    <t>东X2164675.482/Y343749.248        南X2164669.892/ Y343745.257       西X2164737.294/Y343598.232
北X2164779.120/ Y343606.357</t>
  </si>
  <si>
    <t>南洋村</t>
  </si>
  <si>
    <t>郭世超</t>
  </si>
  <si>
    <t>460029xxxx1815</t>
  </si>
  <si>
    <t>东X2167373.613/Y343380.457        南X2167294.583/ Y343347.562       西X2167342.168/Y343315.659
北X2167382.847/ Y343367.577</t>
  </si>
  <si>
    <t>2025年9月3日/热妍70259</t>
  </si>
  <si>
    <t>钟日胡</t>
  </si>
  <si>
    <t>460029xxxx1817</t>
  </si>
  <si>
    <t>东X2165115.074/Y343524.880        南X2164965.114/ Y343494.989       西X2164969.981/Y343473.372
北2165148.830/ Y343505.448</t>
  </si>
  <si>
    <t>符泽江</t>
  </si>
  <si>
    <t>460029xxxx1835</t>
  </si>
  <si>
    <t>一：                        东X2166307.583/Y343606.477
南X2166285.032 /Y343529.910              西X2166389.938/Y343515.801
北X2166398.746/Y343573.503  二：                        东X2166302.187/Y343744.761
南X2166292.025/Y343730.712             西X2166307.927/Y343706.160
北X2166313.424/Y343709.137</t>
  </si>
  <si>
    <t>2025年10月/热妍73397</t>
  </si>
  <si>
    <t>温丽球</t>
  </si>
  <si>
    <t>460029xxxx184X</t>
  </si>
  <si>
    <t>东X2164665.712/Y345602.229                   南X2164641.734/Y345559.345               西X2164764.760/Y345564.653
北X2164776.602/Y345599.539</t>
  </si>
  <si>
    <t>2025年10月25日/热妍73397</t>
  </si>
  <si>
    <t>白南</t>
  </si>
  <si>
    <t>加朗村</t>
  </si>
  <si>
    <t>王文毫</t>
  </si>
  <si>
    <t>460029xxxx0413</t>
  </si>
  <si>
    <t>一：东：X2167323/Y353470
南：X2167269/Y353481
西：X2167326/Y353379
北：X2167360/Y353437      二：东：X2168043/Y353390
南：X2168023Y353347
西：X2168026/Y353312
北：X2168070/Y353385</t>
  </si>
  <si>
    <t>力崖</t>
  </si>
  <si>
    <t>新寮</t>
  </si>
  <si>
    <t>赖广叶</t>
  </si>
  <si>
    <t>460036xxxx1521</t>
  </si>
  <si>
    <t>一：东:X2168528.636/Y352587.482         南:X2168481.302/Y352377.202            西:X2168498.553/Y352380.332          北:X2168532.182/Y352497.187 二：                      东：X2168043/Y353390
南：X2168023Y353347
西：X2168026/Y353312
北：X2168070/Y353385      三：东:X2168573.219/Y352659.803          南:X2168583.827/Y352642.043         西:X2168589.707/Y352649.035         北:X2168586.779/Y352666.629</t>
  </si>
  <si>
    <t>2025年10月/72059</t>
  </si>
  <si>
    <t>柯国全</t>
  </si>
  <si>
    <t>460029xxxx1851</t>
  </si>
  <si>
    <t>东:X2168532.855/Y352557.712             南:X2168520.700/Y352507.989             西:X2168541.167/Y352467.120           北:X2168544.020/Y352537.907</t>
  </si>
  <si>
    <t>兰洋</t>
  </si>
  <si>
    <r>
      <rPr>
        <sz val="10"/>
        <color rgb="FF000000"/>
        <rFont val="宋体"/>
        <charset val="134"/>
        <scheme val="minor"/>
      </rPr>
      <t>南罗</t>
    </r>
    <r>
      <rPr>
        <sz val="10"/>
        <color theme="1"/>
        <rFont val="宋体"/>
        <charset val="134"/>
        <scheme val="minor"/>
      </rPr>
      <t>村委会</t>
    </r>
  </si>
  <si>
    <t>洋龙村</t>
  </si>
  <si>
    <t>邓顺海</t>
  </si>
  <si>
    <t>460029xxxx0833</t>
  </si>
  <si>
    <t>X2155364.177  Y358424.091
X2155373.083  Y358540.390
X2155325.180  Y358425.015
X2155348.000  Y358546.842</t>
  </si>
  <si>
    <t>2025.06   73397</t>
  </si>
  <si>
    <t>沈亚宏</t>
  </si>
  <si>
    <t>460029xxxx0811</t>
  </si>
  <si>
    <t>一：X2155140.956 Y358495.359
X2155150.537 Y358515.824
X2155097.192 Y358502.891
X2155109.673 Y358532.924
二：X2155075.851 Y358547.654
X2155095.674 Y358543.695
X2155099.827 Y358652.612
X2155077.161 Y358648.670</t>
  </si>
  <si>
    <t>2025.08   73397</t>
  </si>
  <si>
    <t>南罗村委会</t>
  </si>
  <si>
    <t>南罗村</t>
  </si>
  <si>
    <t>邱美妹</t>
  </si>
  <si>
    <t>460029xxxx0821</t>
  </si>
  <si>
    <t>一：X2154235.858、Y356139.765
X2154238.097、Y356147.390
X2154189.610、Y356151.139
X2154193.181、Y356170.390
二：X2154233.337、Y356316.140
X2154230.770、Y356319.854
X2154292.284、Y356352.709
X2154235.003、Y356344.019</t>
  </si>
  <si>
    <t>2025.04 73397</t>
  </si>
  <si>
    <t>海孔  村委会</t>
  </si>
  <si>
    <t>大江村</t>
  </si>
  <si>
    <t>骆文华</t>
  </si>
  <si>
    <t>460029xxxx081X</t>
  </si>
  <si>
    <t>X2155841.627  Y363189.858
X2155968.132  Y363218.871
X2155828.725  Y363217.409
X2155916.165  Y363279.337</t>
  </si>
  <si>
    <t>2025.03 73397</t>
  </si>
  <si>
    <t>大后 二村</t>
  </si>
  <si>
    <t>李土生</t>
  </si>
  <si>
    <t>460029xxxx0812</t>
  </si>
  <si>
    <t>X2157151.913  Y364665.394
X2157114.983  Y364730.569
X2157221.091  Y364788.581
X2157165.023  Y364805.841</t>
  </si>
  <si>
    <t>2025.07 73397</t>
  </si>
  <si>
    <t>大后 一村</t>
  </si>
  <si>
    <t>李亚任</t>
  </si>
  <si>
    <t>460029xxxx0810</t>
  </si>
  <si>
    <t xml:space="preserve">一：X2157201.526、Y364038.769
X2157185.803、Y364032.435
X2157147.688、Y364084.179
X2157265.834、Y364159.468
二：X2157198.317、Y364136.191
X2157190.725、Y364211.239
X2157172.307、Y364194.218
X2157143.945、Y364075.676  三:X2158372.030、Y363460.937
X2158354.362、Y363449.907
X2158331.533、Y363506.663
X2158301.238、Y363484.422 </t>
  </si>
  <si>
    <t>2025.05  73397</t>
  </si>
  <si>
    <t>海孔村委会</t>
  </si>
  <si>
    <t>那奄 一村</t>
  </si>
  <si>
    <t>吴忠强</t>
  </si>
  <si>
    <t>X2157304.785  Y363533.927
X2157299.221  Y363512.385
X2157258.178  Y363569.384
X2157229.081  Y363542.325</t>
  </si>
  <si>
    <t>2025.05 73397</t>
  </si>
  <si>
    <t>沈岳雄</t>
  </si>
  <si>
    <t>一：X2155584.346、Y357564.591
X2155609.497、Y357637.290
X2155525.815、Y357598.884
X2155565.621、Y357679.327
二：X2155356.600、Y357573.601
X2155397.966、Y357572.764
X2155310.127、Y357581.030 
X2155347.563、Y357615.622
三：X2155924.710、Y357639.883
X2155962.495、Y357729.233
X2155892.279、Y357662.809
X2155934.041、Y357736.768</t>
  </si>
  <si>
    <t>2025.03   73397</t>
  </si>
  <si>
    <t>大塘村</t>
  </si>
  <si>
    <t>杨德志</t>
  </si>
  <si>
    <t>460003xxxx0833</t>
  </si>
  <si>
    <t>X2153204.577、Y362510.767
X2153129.858、Y362477.431
X2153080.270、Y362530.215
X2153085.237、Y362542.087</t>
  </si>
  <si>
    <t>2025.10   73397</t>
  </si>
  <si>
    <t>头竹村委会</t>
  </si>
  <si>
    <t>下加开村</t>
  </si>
  <si>
    <t>杨金福</t>
  </si>
  <si>
    <t>X2156414.062  Y361262.243
X2156386.739  Y361252.696
X2156390.281  Y361426.035
X2156362.365  Y361487.169</t>
  </si>
  <si>
    <t>加老村委会</t>
  </si>
  <si>
    <t>那昌村</t>
  </si>
  <si>
    <t>廖亚灵</t>
  </si>
  <si>
    <t>460029xxxx0818</t>
  </si>
  <si>
    <t>X2153615.461、Y355385.118
X2153579.351、Y355367.777
X2153570.967、Y355465.455
X2153546.092、Y355444.416</t>
  </si>
  <si>
    <t>2025.05    73397</t>
  </si>
  <si>
    <t>那奄二村</t>
  </si>
  <si>
    <t>陈永亮</t>
  </si>
  <si>
    <t>460029xxxx0837</t>
  </si>
  <si>
    <t>一：X2157262.348/Y362913.280
X2157207.525/Y362879.199
X2157248.088/Y362964.729
X2157200.416/Y362970.753
二：X2157128.888/Y362909.063
X2157096.793/Y362908.516
X2157132.298/Y362930.922
X2157104.265/Y362936.531</t>
  </si>
  <si>
    <t>2025.10       73397</t>
  </si>
  <si>
    <t>后影村</t>
  </si>
  <si>
    <t>许锦华</t>
  </si>
  <si>
    <t>X2152171.560、Y353209.290
X2152117.424、Y353197.749
X2152119.087、Y353271.178
X2152097.071、Y353255.533</t>
  </si>
  <si>
    <t>大塘村委会</t>
  </si>
  <si>
    <t>林海锋</t>
  </si>
  <si>
    <t>460003xxxx0819</t>
  </si>
  <si>
    <t>X2154313.890、Y362255.373
X2154277.091、Y362242.070
X2154218.231、Y362399.965
X2154185.322、Y362382.651</t>
  </si>
  <si>
    <t>2025.08  热研73397</t>
  </si>
  <si>
    <t>南丰镇</t>
  </si>
  <si>
    <t>苗族村委会</t>
  </si>
  <si>
    <t>高台村</t>
  </si>
  <si>
    <t>高亚利</t>
  </si>
  <si>
    <t>460029xxxx6811</t>
  </si>
  <si>
    <t>350470/2148358、350464/2148295
350493/2148360、350504/2148325</t>
  </si>
  <si>
    <t>2025年9月种植
热研73397</t>
  </si>
  <si>
    <t>陶江村委会</t>
  </si>
  <si>
    <t>深田村</t>
  </si>
  <si>
    <t>钟柄云</t>
  </si>
  <si>
    <t>460003xxxx6816</t>
  </si>
  <si>
    <t>地块一：              349355/2153232、349300/2153125
349365/2153225、349313/2153121
地块二：            350031/2153065、350082/2153020
350057/2153067、350097/2153032</t>
  </si>
  <si>
    <t>2025年9月种植
72059</t>
  </si>
  <si>
    <t>新村村委会</t>
  </si>
  <si>
    <t>和大村</t>
  </si>
  <si>
    <t>冯开法</t>
  </si>
  <si>
    <t>460027xxxx4714</t>
  </si>
  <si>
    <t>341862/2139680、341620/2139224
341934/2139247、342084/2139566</t>
  </si>
  <si>
    <t>2025年
6月、9月种植
73397</t>
  </si>
  <si>
    <t>油麻村委会</t>
  </si>
  <si>
    <t>白炮村</t>
  </si>
  <si>
    <t>高建军</t>
  </si>
  <si>
    <t>460003xxxx6890</t>
  </si>
  <si>
    <t>342184/2146869、342245/2146595
342242/2146940、342378/2146714</t>
  </si>
  <si>
    <t>2025年8月、10月种植
73397
热垦628</t>
  </si>
  <si>
    <t>陈才华</t>
  </si>
  <si>
    <t>460003xxxx6896</t>
  </si>
  <si>
    <t>343635/2148368、343608/2148296
343709/2148310、343706/2148199</t>
  </si>
  <si>
    <t>2025年8月种植
73397</t>
  </si>
  <si>
    <t>麦亚东</t>
  </si>
  <si>
    <t>460003xxxx6814</t>
  </si>
  <si>
    <t>342152/2147075、342218/2146969
342220/2147112、342295/2147040</t>
  </si>
  <si>
    <t>2025年7月种植
热研72059
热垦628</t>
  </si>
  <si>
    <t>符仙风</t>
  </si>
  <si>
    <t>343561/2150877、343529/2150734
343595/2150901、343599/2150688</t>
  </si>
  <si>
    <t>油麻村</t>
  </si>
  <si>
    <t>林志权</t>
  </si>
  <si>
    <t>460029xxxx6813</t>
  </si>
  <si>
    <t>344007/2150512、344011/2150408
344051/2150555、344058/2150466</t>
  </si>
  <si>
    <t>2025年9月种植
73397</t>
  </si>
  <si>
    <t>排浦</t>
  </si>
  <si>
    <t>春花</t>
  </si>
  <si>
    <t>春花村</t>
  </si>
  <si>
    <t>李益坚</t>
  </si>
  <si>
    <t>460003xxxx4816</t>
  </si>
  <si>
    <t>东：X2165812/Y312600      南：X2165948/Y312730
西：X2165860/Y312754      北：X2165774/Y312610</t>
  </si>
  <si>
    <t>2025年10月种植热研73397</t>
  </si>
  <si>
    <t>李  坚</t>
  </si>
  <si>
    <t>460003xxxx4811</t>
  </si>
  <si>
    <t>东：X2165028/Y312856      南：X2165995/Y312932
西：X2165938/Y312940      北：X2165871/Y312880</t>
  </si>
  <si>
    <t>谢秋妹</t>
  </si>
  <si>
    <t>460029xxxx4820</t>
  </si>
  <si>
    <t>一：东：X2166810/Y312868    南：X2166821/Y312891
西：X2166765/Y312921      北：X2166755/Y312909
二：东：X2166745/Y312858    南：X2166763/Y312878
西：X2166636/Y312994      北：X2166631/Y312972
三：东：X2166514/Y312693    南：X2166579/Y312698
西：X2166465/Y312762      北：X2166501/Y312710
四：东：X2167302/Y312991    南：X2167342/Y313055
西：X2167267/Y313085      北：X2167214/Y313057</t>
  </si>
  <si>
    <t>李世平</t>
  </si>
  <si>
    <t>460029xxxx481x</t>
  </si>
  <si>
    <t>一：东：X2166882/Y312627    南：X2166875/Y312695
西：X2166606/Y312726      北：X2166596/Y312689
二：东：X2166494/Y312447    南：X2166487/Y312586
西：X2166430/Y312451      北：X2166445/Y312573
三：东：X2166494/Y312743    南：X2166530/Y312858
西：X2166491/Y312862      北：X2166462/Y312765
四：东：X2166531/Y312862    南：X2166585/Y313033
西：X2166632/Y313012      北：X2166493/Y312867</t>
  </si>
  <si>
    <t>和庆</t>
  </si>
  <si>
    <t>罗便村委会</t>
  </si>
  <si>
    <t>文溪村</t>
  </si>
  <si>
    <t>王清成</t>
  </si>
  <si>
    <t>460029xxxx1435</t>
  </si>
  <si>
    <t>东：X356277/Y2164697      南：X356217/Y2164693
西：X356163/Y2164777      北：X356235/Y2164814</t>
  </si>
  <si>
    <t>2025年8月种植热研72059</t>
  </si>
  <si>
    <t>光古村</t>
  </si>
  <si>
    <t>卓进燃</t>
  </si>
  <si>
    <t>460003xxxx1412</t>
  </si>
  <si>
    <t xml:space="preserve">一：                      东：X0356234/Y2162055     南：X0356247/Y2162023
西：X0356385/Y2161996     北：X0356292/Y2162094     二：                      东：X356712/Y2162527      南：X356658/Y2162460
西：X356642/Y2162491      北：X356708/Y2162588          </t>
  </si>
  <si>
    <t>2025年6月种植热研72059</t>
  </si>
  <si>
    <t>和祥村委会</t>
  </si>
  <si>
    <t>高洋村</t>
  </si>
  <si>
    <t>黄喜连</t>
  </si>
  <si>
    <t>460029xxxx1425</t>
  </si>
  <si>
    <t xml:space="preserve">东：X0363908/Y2162734     南：X0364011/Y2162692     西：X0363951/Y2161624     北：X0363869/Y2162670 </t>
  </si>
  <si>
    <t>东成</t>
  </si>
  <si>
    <t>迈格</t>
  </si>
  <si>
    <t>迈格村</t>
  </si>
  <si>
    <t>符世新</t>
  </si>
  <si>
    <t>460003xxxx2215</t>
  </si>
  <si>
    <t xml:space="preserve"> 2179271.397,331180.407
2179238.676,331251.110
2179195.360,331220.375
2179222.572,331155.369</t>
  </si>
  <si>
    <t>2024年12月/73397</t>
  </si>
  <si>
    <t>平地</t>
  </si>
  <si>
    <t>平地五队</t>
  </si>
  <si>
    <t>符伟豪</t>
  </si>
  <si>
    <t>460029xxxx2077</t>
  </si>
  <si>
    <t>一：  2182132.317,338078.445
2182129.420,338106.732
2182143.234,338107.851
2182160.370,338098.932
二：  2181924.593,338236.001
2181955.806,338203.436
2182050.705,338212.097
2182033.983,338276.610
三：  2181996.196,338251.185
2181990.838,338192.395
2181984.398,338274.780
2181978.030,338279.046</t>
  </si>
  <si>
    <t>2025年9月/73397</t>
  </si>
  <si>
    <t>合计：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</si>
</sst>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rgb="FF171A1D"/>
      <name val="宋体"/>
      <charset val="134"/>
      <scheme val="maj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8" fillId="16" borderId="0" applyNumberFormat="false" applyBorder="false" applyAlignment="false" applyProtection="false">
      <alignment vertical="center"/>
    </xf>
    <xf numFmtId="0" fontId="17" fillId="15" borderId="0" applyNumberFormat="false" applyBorder="false" applyAlignment="false" applyProtection="false">
      <alignment vertical="center"/>
    </xf>
    <xf numFmtId="0" fontId="20" fillId="9" borderId="6" applyNumberFormat="false" applyAlignment="false" applyProtection="false">
      <alignment vertical="center"/>
    </xf>
    <xf numFmtId="0" fontId="21" fillId="11" borderId="7" applyNumberFormat="false" applyAlignment="false" applyProtection="false">
      <alignment vertical="center"/>
    </xf>
    <xf numFmtId="0" fontId="26" fillId="18" borderId="0" applyNumberFormat="false" applyBorder="false" applyAlignment="false" applyProtection="false">
      <alignment vertical="center"/>
    </xf>
    <xf numFmtId="0" fontId="34" fillId="0" borderId="10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8" fillId="7" borderId="0" applyNumberFormat="false" applyBorder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17" fillId="13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8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7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7" fillId="23" borderId="0" applyNumberFormat="false" applyBorder="false" applyAlignment="false" applyProtection="false">
      <alignment vertical="center"/>
    </xf>
    <xf numFmtId="0" fontId="0" fillId="24" borderId="12" applyNumberFormat="false" applyFont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30" fillId="25" borderId="0" applyNumberFormat="false" applyBorder="false" applyAlignment="false" applyProtection="false">
      <alignment vertical="center"/>
    </xf>
    <xf numFmtId="0" fontId="17" fillId="22" borderId="0" applyNumberFormat="false" applyBorder="false" applyAlignment="false" applyProtection="false">
      <alignment vertical="center"/>
    </xf>
    <xf numFmtId="0" fontId="31" fillId="26" borderId="0" applyNumberFormat="false" applyBorder="false" applyAlignment="false" applyProtection="false">
      <alignment vertical="center"/>
    </xf>
    <xf numFmtId="0" fontId="32" fillId="9" borderId="13" applyNumberFormat="false" applyAlignment="false" applyProtection="false">
      <alignment vertical="center"/>
    </xf>
    <xf numFmtId="0" fontId="18" fillId="27" borderId="0" applyNumberFormat="false" applyBorder="false" applyAlignment="false" applyProtection="false">
      <alignment vertical="center"/>
    </xf>
    <xf numFmtId="0" fontId="18" fillId="28" borderId="0" applyNumberFormat="false" applyBorder="false" applyAlignment="false" applyProtection="false">
      <alignment vertical="center"/>
    </xf>
    <xf numFmtId="0" fontId="18" fillId="29" borderId="0" applyNumberFormat="false" applyBorder="false" applyAlignment="false" applyProtection="false">
      <alignment vertical="center"/>
    </xf>
    <xf numFmtId="0" fontId="18" fillId="30" borderId="0" applyNumberFormat="false" applyBorder="false" applyAlignment="false" applyProtection="false">
      <alignment vertical="center"/>
    </xf>
    <xf numFmtId="0" fontId="18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8" fillId="32" borderId="0" applyNumberFormat="false" applyBorder="false" applyAlignment="false" applyProtection="false">
      <alignment vertical="center"/>
    </xf>
    <xf numFmtId="0" fontId="17" fillId="10" borderId="0" applyNumberFormat="false" applyBorder="false" applyAlignment="false" applyProtection="false">
      <alignment vertical="center"/>
    </xf>
    <xf numFmtId="0" fontId="35" fillId="33" borderId="13" applyNumberFormat="false" applyAlignment="false" applyProtection="false">
      <alignment vertical="center"/>
    </xf>
    <xf numFmtId="0" fontId="17" fillId="5" borderId="0" applyNumberFormat="false" applyBorder="false" applyAlignment="false" applyProtection="false">
      <alignment vertical="center"/>
    </xf>
    <xf numFmtId="0" fontId="18" fillId="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left" vertical="center"/>
    </xf>
    <xf numFmtId="0" fontId="4" fillId="0" borderId="0" xfId="0" applyFont="true" applyFill="true" applyBorder="true" applyAlignment="true">
      <alignment horizontal="left" vertical="center"/>
    </xf>
    <xf numFmtId="0" fontId="4" fillId="0" borderId="0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vertical="center" wrapText="true"/>
    </xf>
    <xf numFmtId="0" fontId="2" fillId="0" borderId="1" xfId="0" applyFont="true" applyBorder="true">
      <alignment vertical="center"/>
    </xf>
    <xf numFmtId="0" fontId="2" fillId="0" borderId="1" xfId="0" applyFont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left" vertical="center"/>
    </xf>
    <xf numFmtId="0" fontId="0" fillId="0" borderId="0" xfId="0" applyFill="true" applyBorder="true" applyAlignment="true">
      <alignment horizontal="left" vertical="center"/>
    </xf>
    <xf numFmtId="0" fontId="0" fillId="0" borderId="0" xfId="0" applyFill="true" applyBorder="true" applyAlignment="true">
      <alignment vertical="center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11" fillId="0" borderId="1" xfId="0" applyFont="true" applyBorder="true" applyAlignment="true">
      <alignment horizontal="center" vertical="center" wrapText="true"/>
    </xf>
    <xf numFmtId="0" fontId="12" fillId="0" borderId="1" xfId="0" applyFont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49" fontId="10" fillId="0" borderId="1" xfId="0" applyNumberFormat="true" applyFont="true" applyFill="true" applyBorder="true" applyAlignment="true">
      <alignment horizontal="center" vertical="center" wrapText="true"/>
    </xf>
    <xf numFmtId="31" fontId="0" fillId="0" borderId="0" xfId="0" applyNumberFormat="true" applyFill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0" fontId="5" fillId="0" borderId="4" xfId="0" applyFont="true" applyFill="true" applyBorder="true" applyAlignment="true">
      <alignment vertical="center" wrapText="true"/>
    </xf>
    <xf numFmtId="0" fontId="5" fillId="0" borderId="5" xfId="0" applyFont="true" applyFill="true" applyBorder="true" applyAlignment="true">
      <alignment horizontal="center" vertical="center" wrapText="true"/>
    </xf>
    <xf numFmtId="0" fontId="13" fillId="0" borderId="1" xfId="0" applyFont="true" applyBorder="true" applyAlignment="true">
      <alignment horizontal="center" vertical="center"/>
    </xf>
    <xf numFmtId="0" fontId="0" fillId="0" borderId="1" xfId="0" applyBorder="true">
      <alignment vertical="center"/>
    </xf>
    <xf numFmtId="0" fontId="2" fillId="0" borderId="1" xfId="0" applyFont="true" applyBorder="true" applyAlignment="true">
      <alignment vertical="center" wrapText="true"/>
    </xf>
    <xf numFmtId="0" fontId="6" fillId="0" borderId="1" xfId="0" applyFont="true" applyBorder="true" applyAlignment="true">
      <alignment horizontal="center" vertical="center" wrapText="true" shrinkToFit="true"/>
    </xf>
    <xf numFmtId="57" fontId="6" fillId="0" borderId="1" xfId="0" applyNumberFormat="true" applyFont="true" applyBorder="true" applyAlignment="true">
      <alignment horizontal="center" vertical="center" wrapText="true" shrinkToFit="true"/>
    </xf>
    <xf numFmtId="0" fontId="14" fillId="0" borderId="1" xfId="0" applyFont="true" applyFill="true" applyBorder="true" applyAlignment="true">
      <alignment horizontal="center" vertical="center" wrapText="true"/>
    </xf>
    <xf numFmtId="0" fontId="13" fillId="0" borderId="1" xfId="0" applyFont="true" applyBorder="true" applyAlignment="true">
      <alignment horizontal="center" vertical="center" wrapText="true"/>
    </xf>
    <xf numFmtId="0" fontId="15" fillId="0" borderId="1" xfId="0" applyFont="true" applyFill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16" fillId="0" borderId="1" xfId="0" applyFont="true" applyBorder="true" applyAlignment="true">
      <alignment horizontal="justify" vertical="center"/>
    </xf>
    <xf numFmtId="0" fontId="8" fillId="0" borderId="1" xfId="0" applyFont="true" applyFill="true" applyBorder="true" applyAlignment="true" quotePrefix="true">
      <alignment horizontal="center" vertical="center" wrapText="true"/>
    </xf>
    <xf numFmtId="0" fontId="9" fillId="0" borderId="1" xfId="0" applyFont="true" applyBorder="true" applyAlignment="true" quotePrefix="true">
      <alignment horizontal="center" vertical="center" wrapText="true"/>
    </xf>
    <xf numFmtId="0" fontId="8" fillId="0" borderId="1" xfId="0" applyFont="true" applyBorder="true" applyAlignment="true" quotePrefix="true">
      <alignment horizontal="center" vertical="center" wrapText="true"/>
    </xf>
    <xf numFmtId="0" fontId="12" fillId="0" borderId="1" xfId="0" applyFont="true" applyBorder="true" applyAlignment="true" quotePrefix="true">
      <alignment horizontal="center" vertical="center" wrapText="true"/>
    </xf>
    <xf numFmtId="0" fontId="2" fillId="0" borderId="1" xfId="0" applyFont="true" applyBorder="true" applyAlignment="true" quotePrefix="true">
      <alignment horizontal="center" vertical="center" wrapText="true"/>
    </xf>
    <xf numFmtId="0" fontId="2" fillId="0" borderId="1" xfId="0" applyFont="true" applyBorder="true" applyAlignment="true" quotePrefix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99"/>
  <sheetViews>
    <sheetView tabSelected="1" topLeftCell="A98" workbookViewId="0">
      <selection activeCell="J104" sqref="J104"/>
    </sheetView>
  </sheetViews>
  <sheetFormatPr defaultColWidth="9" defaultRowHeight="13.5"/>
  <cols>
    <col min="1" max="1" width="3.125" style="2" customWidth="true"/>
    <col min="2" max="2" width="5.875" customWidth="true"/>
    <col min="3" max="3" width="7.5" customWidth="true"/>
    <col min="4" max="4" width="6.5" customWidth="true"/>
    <col min="5" max="5" width="6.875" customWidth="true"/>
    <col min="6" max="6" width="14.75" customWidth="true"/>
    <col min="7" max="7" width="22.625" customWidth="true"/>
    <col min="8" max="8" width="7.875" customWidth="true"/>
    <col min="9" max="9" width="8.375" customWidth="true"/>
    <col min="10" max="10" width="8.25" customWidth="true"/>
    <col min="11" max="11" width="6.625" customWidth="true"/>
    <col min="12" max="12" width="7.75" customWidth="true"/>
    <col min="13" max="13" width="8.25" hidden="true" customWidth="true"/>
    <col min="14" max="14" width="6.125" hidden="true" customWidth="true"/>
    <col min="15" max="15" width="5.875" hidden="true" customWidth="true"/>
    <col min="16" max="16" width="8.25" hidden="true" customWidth="true"/>
    <col min="17" max="17" width="6.125" hidden="true" customWidth="true"/>
    <col min="18" max="18" width="5.875" hidden="true" customWidth="true"/>
    <col min="19" max="19" width="8.25" hidden="true" customWidth="true"/>
    <col min="20" max="21" width="6" hidden="true" customWidth="true"/>
    <col min="22" max="22" width="8.25" hidden="true" customWidth="true"/>
    <col min="23" max="24" width="6" hidden="true" customWidth="true"/>
    <col min="25" max="25" width="8.25" hidden="true" customWidth="true"/>
    <col min="26" max="26" width="5.625" hidden="true" customWidth="true"/>
    <col min="27" max="27" width="0.125" customWidth="true"/>
    <col min="28" max="28" width="8.625" customWidth="true"/>
    <col min="29" max="29" width="12.625" customWidth="true"/>
  </cols>
  <sheetData>
    <row r="1" ht="30" customHeight="true" spans="1:29">
      <c r="A1" s="3" t="s">
        <v>0</v>
      </c>
      <c r="B1" s="3"/>
      <c r="C1" s="3"/>
      <c r="D1" s="4"/>
      <c r="E1" s="3"/>
      <c r="F1" s="3"/>
      <c r="G1" s="18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>
      <c r="A2" s="5" t="s">
        <v>1</v>
      </c>
      <c r="B2" s="6"/>
      <c r="C2" s="6"/>
      <c r="D2" s="7"/>
      <c r="E2" s="6"/>
      <c r="F2" s="6"/>
      <c r="G2" s="19"/>
      <c r="H2" s="20"/>
      <c r="I2" s="20"/>
      <c r="J2" s="20"/>
      <c r="K2" s="20"/>
      <c r="L2" s="32">
        <v>45994</v>
      </c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</row>
    <row r="3" spans="1:2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33" t="s">
        <v>11</v>
      </c>
      <c r="K3" s="8" t="s">
        <v>12</v>
      </c>
      <c r="L3" s="8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8" t="s">
        <v>13</v>
      </c>
      <c r="AC3" s="8" t="s">
        <v>14</v>
      </c>
    </row>
    <row r="4" ht="36" spans="1:29">
      <c r="A4" s="9"/>
      <c r="B4" s="9"/>
      <c r="C4" s="9"/>
      <c r="D4" s="9"/>
      <c r="E4" s="9"/>
      <c r="F4" s="9"/>
      <c r="G4" s="9"/>
      <c r="H4" s="9"/>
      <c r="I4" s="8"/>
      <c r="J4" s="34"/>
      <c r="K4" s="8" t="s">
        <v>15</v>
      </c>
      <c r="L4" s="8" t="s">
        <v>16</v>
      </c>
      <c r="M4" s="38" t="s">
        <v>17</v>
      </c>
      <c r="N4" s="10" t="s">
        <v>12</v>
      </c>
      <c r="O4" s="10"/>
      <c r="P4" s="8" t="s">
        <v>18</v>
      </c>
      <c r="Q4" s="10" t="s">
        <v>12</v>
      </c>
      <c r="R4" s="10"/>
      <c r="S4" s="8" t="s">
        <v>19</v>
      </c>
      <c r="T4" s="10" t="s">
        <v>12</v>
      </c>
      <c r="U4" s="10"/>
      <c r="V4" s="8" t="s">
        <v>20</v>
      </c>
      <c r="W4" s="10" t="s">
        <v>12</v>
      </c>
      <c r="X4" s="10"/>
      <c r="Y4" s="8" t="s">
        <v>21</v>
      </c>
      <c r="Z4" s="10" t="s">
        <v>12</v>
      </c>
      <c r="AA4" s="10"/>
      <c r="AB4" s="8"/>
      <c r="AC4" s="8"/>
    </row>
    <row r="5" ht="48" customHeight="true" spans="1:29">
      <c r="A5" s="10">
        <v>1</v>
      </c>
      <c r="B5" s="10" t="s">
        <v>22</v>
      </c>
      <c r="C5" s="10" t="s">
        <v>23</v>
      </c>
      <c r="D5" s="10" t="s">
        <v>24</v>
      </c>
      <c r="E5" s="10" t="s">
        <v>25</v>
      </c>
      <c r="F5" s="49" t="s">
        <v>26</v>
      </c>
      <c r="G5" s="21" t="s">
        <v>27</v>
      </c>
      <c r="H5" s="10">
        <v>8.59</v>
      </c>
      <c r="I5" s="10">
        <f>H5*2900</f>
        <v>24911</v>
      </c>
      <c r="J5" s="8">
        <f>H5*1000</f>
        <v>8590</v>
      </c>
      <c r="K5" s="10">
        <f>H5*800</f>
        <v>6872</v>
      </c>
      <c r="L5" s="10">
        <f>H5*200</f>
        <v>1718</v>
      </c>
      <c r="M5" s="8">
        <f>N5+O5</f>
        <v>4295</v>
      </c>
      <c r="N5" s="10">
        <f t="shared" ref="N5:N14" si="0">H5*300</f>
        <v>2577</v>
      </c>
      <c r="O5" s="10">
        <f>H5*200</f>
        <v>1718</v>
      </c>
      <c r="P5" s="8">
        <f t="shared" ref="P5:P14" si="1">Q5+R5</f>
        <v>4295</v>
      </c>
      <c r="Q5" s="10">
        <f t="shared" ref="Q5:Q14" si="2">H5*300</f>
        <v>2577</v>
      </c>
      <c r="R5" s="10">
        <f>H5*200</f>
        <v>1718</v>
      </c>
      <c r="S5" s="8">
        <f>H5*300</f>
        <v>2577</v>
      </c>
      <c r="T5" s="10">
        <f>H5*300</f>
        <v>2577</v>
      </c>
      <c r="U5" s="8">
        <v>0</v>
      </c>
      <c r="V5" s="8">
        <f>H5*300</f>
        <v>2577</v>
      </c>
      <c r="W5" s="10">
        <f>H5*300</f>
        <v>2577</v>
      </c>
      <c r="X5" s="8">
        <v>0</v>
      </c>
      <c r="Y5" s="8">
        <f>H5*300</f>
        <v>2577</v>
      </c>
      <c r="Z5" s="10">
        <f t="shared" ref="Z5:Z14" si="3">H5*300</f>
        <v>2577</v>
      </c>
      <c r="AA5" s="8">
        <v>0</v>
      </c>
      <c r="AB5" s="10" t="s">
        <v>28</v>
      </c>
      <c r="AC5" s="44" t="s">
        <v>29</v>
      </c>
    </row>
    <row r="6" ht="48" customHeight="true" spans="1:29">
      <c r="A6" s="10">
        <v>2</v>
      </c>
      <c r="B6" s="10" t="s">
        <v>22</v>
      </c>
      <c r="C6" s="10" t="s">
        <v>23</v>
      </c>
      <c r="D6" s="10" t="s">
        <v>30</v>
      </c>
      <c r="E6" s="10" t="s">
        <v>31</v>
      </c>
      <c r="F6" s="49" t="s">
        <v>32</v>
      </c>
      <c r="G6" s="21" t="s">
        <v>33</v>
      </c>
      <c r="H6" s="10">
        <v>5.15</v>
      </c>
      <c r="I6" s="10">
        <f t="shared" ref="I6:I37" si="4">H6*2900</f>
        <v>14935</v>
      </c>
      <c r="J6" s="8">
        <f t="shared" ref="J6:J37" si="5">H6*1000</f>
        <v>5150</v>
      </c>
      <c r="K6" s="10">
        <f t="shared" ref="K6:K37" si="6">H6*800</f>
        <v>4120</v>
      </c>
      <c r="L6" s="10">
        <f t="shared" ref="L6:L37" si="7">H6*200</f>
        <v>1030</v>
      </c>
      <c r="M6" s="8">
        <f t="shared" ref="M6:M14" si="8">H6*400</f>
        <v>2060</v>
      </c>
      <c r="N6" s="10">
        <f t="shared" si="0"/>
        <v>1545</v>
      </c>
      <c r="O6" s="10">
        <f t="shared" ref="O6:O14" si="9">H6*100</f>
        <v>515</v>
      </c>
      <c r="P6" s="8">
        <f t="shared" si="1"/>
        <v>2060</v>
      </c>
      <c r="Q6" s="10">
        <f t="shared" si="2"/>
        <v>1545</v>
      </c>
      <c r="R6" s="10">
        <f t="shared" ref="R6:R14" si="10">H6*100</f>
        <v>515</v>
      </c>
      <c r="S6" s="8">
        <f t="shared" ref="S6:S14" si="11">H6*400</f>
        <v>2060</v>
      </c>
      <c r="T6" s="10">
        <f>H6*300</f>
        <v>1545</v>
      </c>
      <c r="U6" s="10">
        <f>H6*100</f>
        <v>515</v>
      </c>
      <c r="V6" s="8">
        <f t="shared" ref="V6:V14" si="12">H6*400</f>
        <v>2060</v>
      </c>
      <c r="W6" s="10">
        <f>H6*300</f>
        <v>1545</v>
      </c>
      <c r="X6" s="10">
        <f t="shared" ref="X6:X22" si="13">H6*100</f>
        <v>515</v>
      </c>
      <c r="Y6" s="8">
        <f t="shared" ref="Y6:Y14" si="14">H6*400</f>
        <v>2060</v>
      </c>
      <c r="Z6" s="10">
        <f t="shared" si="3"/>
        <v>1545</v>
      </c>
      <c r="AA6" s="10">
        <f t="shared" ref="AA6:AA14" si="15">H6*100</f>
        <v>515</v>
      </c>
      <c r="AB6" s="10" t="s">
        <v>34</v>
      </c>
      <c r="AC6" s="44"/>
    </row>
    <row r="7" ht="48" customHeight="true" spans="1:29">
      <c r="A7" s="10">
        <v>3</v>
      </c>
      <c r="B7" s="10" t="s">
        <v>22</v>
      </c>
      <c r="C7" s="10" t="s">
        <v>23</v>
      </c>
      <c r="D7" s="10" t="s">
        <v>35</v>
      </c>
      <c r="E7" s="10" t="s">
        <v>36</v>
      </c>
      <c r="F7" s="21" t="s">
        <v>37</v>
      </c>
      <c r="G7" s="21" t="s">
        <v>38</v>
      </c>
      <c r="H7" s="10">
        <v>5.35</v>
      </c>
      <c r="I7" s="10">
        <f t="shared" si="4"/>
        <v>15515</v>
      </c>
      <c r="J7" s="8">
        <f t="shared" si="5"/>
        <v>5350</v>
      </c>
      <c r="K7" s="10">
        <f t="shared" si="6"/>
        <v>4280</v>
      </c>
      <c r="L7" s="10">
        <f t="shared" si="7"/>
        <v>1070</v>
      </c>
      <c r="M7" s="8">
        <f t="shared" si="8"/>
        <v>2140</v>
      </c>
      <c r="N7" s="10">
        <f t="shared" si="0"/>
        <v>1605</v>
      </c>
      <c r="O7" s="10">
        <f t="shared" si="9"/>
        <v>535</v>
      </c>
      <c r="P7" s="8">
        <f t="shared" si="1"/>
        <v>2140</v>
      </c>
      <c r="Q7" s="10">
        <f t="shared" si="2"/>
        <v>1605</v>
      </c>
      <c r="R7" s="10">
        <f t="shared" si="10"/>
        <v>535</v>
      </c>
      <c r="S7" s="8">
        <f t="shared" si="11"/>
        <v>2140</v>
      </c>
      <c r="T7" s="10">
        <f t="shared" ref="T7:T22" si="16">H7*300</f>
        <v>1605</v>
      </c>
      <c r="U7" s="10">
        <f t="shared" ref="U7:U22" si="17">H7*100</f>
        <v>535</v>
      </c>
      <c r="V7" s="8">
        <f t="shared" si="12"/>
        <v>2140</v>
      </c>
      <c r="W7" s="10">
        <f t="shared" ref="W7:W22" si="18">H7*300</f>
        <v>1605</v>
      </c>
      <c r="X7" s="10">
        <f t="shared" si="13"/>
        <v>535</v>
      </c>
      <c r="Y7" s="8">
        <f t="shared" si="14"/>
        <v>2140</v>
      </c>
      <c r="Z7" s="10">
        <f t="shared" si="3"/>
        <v>1605</v>
      </c>
      <c r="AA7" s="10">
        <f t="shared" si="15"/>
        <v>535</v>
      </c>
      <c r="AB7" s="10" t="s">
        <v>34</v>
      </c>
      <c r="AC7" s="44"/>
    </row>
    <row r="8" ht="48" customHeight="true" spans="1:29">
      <c r="A8" s="10">
        <v>4</v>
      </c>
      <c r="B8" s="10" t="s">
        <v>22</v>
      </c>
      <c r="C8" s="10" t="s">
        <v>23</v>
      </c>
      <c r="D8" s="10" t="s">
        <v>35</v>
      </c>
      <c r="E8" s="10" t="s">
        <v>39</v>
      </c>
      <c r="F8" s="49" t="s">
        <v>40</v>
      </c>
      <c r="G8" s="21" t="s">
        <v>41</v>
      </c>
      <c r="H8" s="10">
        <v>7.06</v>
      </c>
      <c r="I8" s="10">
        <f t="shared" si="4"/>
        <v>20474</v>
      </c>
      <c r="J8" s="8">
        <f t="shared" si="5"/>
        <v>7060</v>
      </c>
      <c r="K8" s="10">
        <f t="shared" si="6"/>
        <v>5648</v>
      </c>
      <c r="L8" s="10">
        <f t="shared" si="7"/>
        <v>1412</v>
      </c>
      <c r="M8" s="8">
        <f t="shared" si="8"/>
        <v>2824</v>
      </c>
      <c r="N8" s="10">
        <f t="shared" si="0"/>
        <v>2118</v>
      </c>
      <c r="O8" s="10">
        <f t="shared" si="9"/>
        <v>706</v>
      </c>
      <c r="P8" s="8">
        <f t="shared" si="1"/>
        <v>2824</v>
      </c>
      <c r="Q8" s="10">
        <f t="shared" si="2"/>
        <v>2118</v>
      </c>
      <c r="R8" s="10">
        <f t="shared" si="10"/>
        <v>706</v>
      </c>
      <c r="S8" s="8">
        <f t="shared" si="11"/>
        <v>2824</v>
      </c>
      <c r="T8" s="10">
        <f t="shared" si="16"/>
        <v>2118</v>
      </c>
      <c r="U8" s="10">
        <f t="shared" si="17"/>
        <v>706</v>
      </c>
      <c r="V8" s="8">
        <f t="shared" si="12"/>
        <v>2824</v>
      </c>
      <c r="W8" s="10">
        <f t="shared" si="18"/>
        <v>2118</v>
      </c>
      <c r="X8" s="10">
        <f t="shared" si="13"/>
        <v>706</v>
      </c>
      <c r="Y8" s="8">
        <f t="shared" si="14"/>
        <v>2824</v>
      </c>
      <c r="Z8" s="10">
        <f t="shared" si="3"/>
        <v>2118</v>
      </c>
      <c r="AA8" s="10">
        <f t="shared" si="15"/>
        <v>706</v>
      </c>
      <c r="AB8" s="10" t="s">
        <v>34</v>
      </c>
      <c r="AC8" s="44"/>
    </row>
    <row r="9" ht="48" customHeight="true" spans="1:29">
      <c r="A9" s="10">
        <v>5</v>
      </c>
      <c r="B9" s="10" t="s">
        <v>22</v>
      </c>
      <c r="C9" s="10" t="s">
        <v>23</v>
      </c>
      <c r="D9" s="10" t="s">
        <v>42</v>
      </c>
      <c r="E9" s="10" t="s">
        <v>43</v>
      </c>
      <c r="F9" s="21" t="s">
        <v>44</v>
      </c>
      <c r="G9" s="21" t="s">
        <v>45</v>
      </c>
      <c r="H9" s="10">
        <v>10.9</v>
      </c>
      <c r="I9" s="10">
        <f t="shared" si="4"/>
        <v>31610</v>
      </c>
      <c r="J9" s="8">
        <f t="shared" si="5"/>
        <v>10900</v>
      </c>
      <c r="K9" s="10">
        <f t="shared" si="6"/>
        <v>8720</v>
      </c>
      <c r="L9" s="10">
        <f t="shared" si="7"/>
        <v>2180</v>
      </c>
      <c r="M9" s="8">
        <f t="shared" si="8"/>
        <v>4360</v>
      </c>
      <c r="N9" s="10">
        <f t="shared" si="0"/>
        <v>3270</v>
      </c>
      <c r="O9" s="10">
        <f t="shared" si="9"/>
        <v>1090</v>
      </c>
      <c r="P9" s="8">
        <f t="shared" si="1"/>
        <v>4360</v>
      </c>
      <c r="Q9" s="10">
        <f t="shared" si="2"/>
        <v>3270</v>
      </c>
      <c r="R9" s="10">
        <f t="shared" si="10"/>
        <v>1090</v>
      </c>
      <c r="S9" s="8">
        <f t="shared" si="11"/>
        <v>4360</v>
      </c>
      <c r="T9" s="10">
        <f t="shared" si="16"/>
        <v>3270</v>
      </c>
      <c r="U9" s="10">
        <f t="shared" si="17"/>
        <v>1090</v>
      </c>
      <c r="V9" s="8">
        <f t="shared" si="12"/>
        <v>4360</v>
      </c>
      <c r="W9" s="10">
        <f t="shared" si="18"/>
        <v>3270</v>
      </c>
      <c r="X9" s="10">
        <f t="shared" si="13"/>
        <v>1090</v>
      </c>
      <c r="Y9" s="8">
        <f t="shared" si="14"/>
        <v>4360</v>
      </c>
      <c r="Z9" s="10">
        <f t="shared" si="3"/>
        <v>3270</v>
      </c>
      <c r="AA9" s="10">
        <f t="shared" si="15"/>
        <v>1090</v>
      </c>
      <c r="AB9" s="10" t="s">
        <v>46</v>
      </c>
      <c r="AC9" s="44"/>
    </row>
    <row r="10" ht="48" customHeight="true" spans="1:29">
      <c r="A10" s="10">
        <v>6</v>
      </c>
      <c r="B10" s="10" t="s">
        <v>22</v>
      </c>
      <c r="C10" s="10" t="s">
        <v>23</v>
      </c>
      <c r="D10" s="10" t="s">
        <v>42</v>
      </c>
      <c r="E10" s="10" t="s">
        <v>47</v>
      </c>
      <c r="F10" s="49" t="s">
        <v>48</v>
      </c>
      <c r="G10" s="21" t="s">
        <v>49</v>
      </c>
      <c r="H10" s="10">
        <v>5.24</v>
      </c>
      <c r="I10" s="10">
        <f t="shared" si="4"/>
        <v>15196</v>
      </c>
      <c r="J10" s="8">
        <f t="shared" si="5"/>
        <v>5240</v>
      </c>
      <c r="K10" s="10">
        <f t="shared" si="6"/>
        <v>4192</v>
      </c>
      <c r="L10" s="10">
        <f t="shared" si="7"/>
        <v>1048</v>
      </c>
      <c r="M10" s="8">
        <f t="shared" si="8"/>
        <v>2096</v>
      </c>
      <c r="N10" s="10">
        <f t="shared" si="0"/>
        <v>1572</v>
      </c>
      <c r="O10" s="10">
        <f t="shared" si="9"/>
        <v>524</v>
      </c>
      <c r="P10" s="8">
        <f t="shared" si="1"/>
        <v>2096</v>
      </c>
      <c r="Q10" s="10">
        <f t="shared" si="2"/>
        <v>1572</v>
      </c>
      <c r="R10" s="10">
        <f t="shared" si="10"/>
        <v>524</v>
      </c>
      <c r="S10" s="8">
        <f t="shared" si="11"/>
        <v>2096</v>
      </c>
      <c r="T10" s="10">
        <f t="shared" si="16"/>
        <v>1572</v>
      </c>
      <c r="U10" s="10">
        <f t="shared" si="17"/>
        <v>524</v>
      </c>
      <c r="V10" s="8">
        <f t="shared" si="12"/>
        <v>2096</v>
      </c>
      <c r="W10" s="10">
        <f t="shared" si="18"/>
        <v>1572</v>
      </c>
      <c r="X10" s="10">
        <f t="shared" si="13"/>
        <v>524</v>
      </c>
      <c r="Y10" s="8">
        <f t="shared" si="14"/>
        <v>2096</v>
      </c>
      <c r="Z10" s="10">
        <f t="shared" si="3"/>
        <v>1572</v>
      </c>
      <c r="AA10" s="10">
        <f t="shared" si="15"/>
        <v>524</v>
      </c>
      <c r="AB10" s="10" t="s">
        <v>50</v>
      </c>
      <c r="AC10" s="44"/>
    </row>
    <row r="11" ht="48" customHeight="true" spans="1:29">
      <c r="A11" s="10">
        <v>7</v>
      </c>
      <c r="B11" s="10" t="s">
        <v>22</v>
      </c>
      <c r="C11" s="10" t="s">
        <v>23</v>
      </c>
      <c r="D11" s="10" t="s">
        <v>51</v>
      </c>
      <c r="E11" s="10" t="s">
        <v>52</v>
      </c>
      <c r="F11" s="49" t="s">
        <v>53</v>
      </c>
      <c r="G11" s="21" t="s">
        <v>54</v>
      </c>
      <c r="H11" s="10">
        <v>5.52</v>
      </c>
      <c r="I11" s="10">
        <f t="shared" si="4"/>
        <v>16008</v>
      </c>
      <c r="J11" s="8">
        <f t="shared" si="5"/>
        <v>5520</v>
      </c>
      <c r="K11" s="10">
        <f t="shared" si="6"/>
        <v>4416</v>
      </c>
      <c r="L11" s="10">
        <f t="shared" si="7"/>
        <v>1104</v>
      </c>
      <c r="M11" s="8">
        <f t="shared" si="8"/>
        <v>2208</v>
      </c>
      <c r="N11" s="10">
        <f t="shared" si="0"/>
        <v>1656</v>
      </c>
      <c r="O11" s="10">
        <f t="shared" si="9"/>
        <v>552</v>
      </c>
      <c r="P11" s="8">
        <f t="shared" si="1"/>
        <v>2208</v>
      </c>
      <c r="Q11" s="10">
        <f t="shared" si="2"/>
        <v>1656</v>
      </c>
      <c r="R11" s="10">
        <f t="shared" si="10"/>
        <v>552</v>
      </c>
      <c r="S11" s="8">
        <f t="shared" si="11"/>
        <v>2208</v>
      </c>
      <c r="T11" s="10">
        <f t="shared" si="16"/>
        <v>1656</v>
      </c>
      <c r="U11" s="10">
        <f t="shared" si="17"/>
        <v>552</v>
      </c>
      <c r="V11" s="8">
        <f t="shared" si="12"/>
        <v>2208</v>
      </c>
      <c r="W11" s="10">
        <f t="shared" si="18"/>
        <v>1656</v>
      </c>
      <c r="X11" s="10">
        <f t="shared" si="13"/>
        <v>552</v>
      </c>
      <c r="Y11" s="8">
        <f t="shared" si="14"/>
        <v>2208</v>
      </c>
      <c r="Z11" s="10">
        <f t="shared" si="3"/>
        <v>1656</v>
      </c>
      <c r="AA11" s="10">
        <f t="shared" si="15"/>
        <v>552</v>
      </c>
      <c r="AB11" s="10" t="s">
        <v>34</v>
      </c>
      <c r="AC11" s="44"/>
    </row>
    <row r="12" ht="48" customHeight="true" spans="1:29">
      <c r="A12" s="10">
        <v>8</v>
      </c>
      <c r="B12" s="10" t="s">
        <v>22</v>
      </c>
      <c r="C12" s="10" t="s">
        <v>23</v>
      </c>
      <c r="D12" s="10" t="s">
        <v>55</v>
      </c>
      <c r="E12" s="10" t="s">
        <v>56</v>
      </c>
      <c r="F12" s="49" t="s">
        <v>57</v>
      </c>
      <c r="G12" s="21" t="s">
        <v>58</v>
      </c>
      <c r="H12" s="10">
        <v>5.01</v>
      </c>
      <c r="I12" s="10">
        <f t="shared" si="4"/>
        <v>14529</v>
      </c>
      <c r="J12" s="8">
        <f t="shared" si="5"/>
        <v>5010</v>
      </c>
      <c r="K12" s="10">
        <f t="shared" si="6"/>
        <v>4008</v>
      </c>
      <c r="L12" s="10">
        <f t="shared" si="7"/>
        <v>1002</v>
      </c>
      <c r="M12" s="8">
        <f t="shared" si="8"/>
        <v>2004</v>
      </c>
      <c r="N12" s="10">
        <f t="shared" si="0"/>
        <v>1503</v>
      </c>
      <c r="O12" s="10">
        <f t="shared" si="9"/>
        <v>501</v>
      </c>
      <c r="P12" s="8">
        <f t="shared" si="1"/>
        <v>2004</v>
      </c>
      <c r="Q12" s="10">
        <f t="shared" si="2"/>
        <v>1503</v>
      </c>
      <c r="R12" s="10">
        <f t="shared" si="10"/>
        <v>501</v>
      </c>
      <c r="S12" s="8">
        <f t="shared" si="11"/>
        <v>2004</v>
      </c>
      <c r="T12" s="10">
        <f t="shared" si="16"/>
        <v>1503</v>
      </c>
      <c r="U12" s="10">
        <f t="shared" si="17"/>
        <v>501</v>
      </c>
      <c r="V12" s="8">
        <f t="shared" si="12"/>
        <v>2004</v>
      </c>
      <c r="W12" s="10">
        <f t="shared" si="18"/>
        <v>1503</v>
      </c>
      <c r="X12" s="10">
        <f t="shared" si="13"/>
        <v>501</v>
      </c>
      <c r="Y12" s="8">
        <f t="shared" si="14"/>
        <v>2004</v>
      </c>
      <c r="Z12" s="10">
        <f t="shared" si="3"/>
        <v>1503</v>
      </c>
      <c r="AA12" s="10">
        <f t="shared" si="15"/>
        <v>501</v>
      </c>
      <c r="AB12" s="10" t="s">
        <v>34</v>
      </c>
      <c r="AC12" s="44"/>
    </row>
    <row r="13" ht="48" customHeight="true" spans="1:29">
      <c r="A13" s="10">
        <v>9</v>
      </c>
      <c r="B13" s="10" t="s">
        <v>22</v>
      </c>
      <c r="C13" s="10" t="s">
        <v>23</v>
      </c>
      <c r="D13" s="10" t="s">
        <v>59</v>
      </c>
      <c r="E13" s="10" t="s">
        <v>60</v>
      </c>
      <c r="F13" s="49" t="s">
        <v>61</v>
      </c>
      <c r="G13" s="21" t="s">
        <v>62</v>
      </c>
      <c r="H13" s="10">
        <v>5.49</v>
      </c>
      <c r="I13" s="10">
        <f t="shared" si="4"/>
        <v>15921</v>
      </c>
      <c r="J13" s="8">
        <f t="shared" si="5"/>
        <v>5490</v>
      </c>
      <c r="K13" s="10">
        <f t="shared" si="6"/>
        <v>4392</v>
      </c>
      <c r="L13" s="10">
        <f t="shared" si="7"/>
        <v>1098</v>
      </c>
      <c r="M13" s="8">
        <f t="shared" si="8"/>
        <v>2196</v>
      </c>
      <c r="N13" s="10">
        <f t="shared" si="0"/>
        <v>1647</v>
      </c>
      <c r="O13" s="10">
        <f t="shared" si="9"/>
        <v>549</v>
      </c>
      <c r="P13" s="8">
        <f t="shared" si="1"/>
        <v>2196</v>
      </c>
      <c r="Q13" s="10">
        <f t="shared" si="2"/>
        <v>1647</v>
      </c>
      <c r="R13" s="10">
        <f t="shared" si="10"/>
        <v>549</v>
      </c>
      <c r="S13" s="8">
        <f t="shared" si="11"/>
        <v>2196</v>
      </c>
      <c r="T13" s="10">
        <f t="shared" si="16"/>
        <v>1647</v>
      </c>
      <c r="U13" s="10">
        <f t="shared" si="17"/>
        <v>549</v>
      </c>
      <c r="V13" s="8">
        <f t="shared" si="12"/>
        <v>2196</v>
      </c>
      <c r="W13" s="10">
        <f t="shared" si="18"/>
        <v>1647</v>
      </c>
      <c r="X13" s="10">
        <f t="shared" si="13"/>
        <v>549</v>
      </c>
      <c r="Y13" s="8">
        <f t="shared" si="14"/>
        <v>2196</v>
      </c>
      <c r="Z13" s="10">
        <f t="shared" si="3"/>
        <v>1647</v>
      </c>
      <c r="AA13" s="10">
        <f t="shared" si="15"/>
        <v>549</v>
      </c>
      <c r="AB13" s="10" t="s">
        <v>34</v>
      </c>
      <c r="AC13" s="44"/>
    </row>
    <row r="14" ht="48" customHeight="true" spans="1:29">
      <c r="A14" s="10">
        <v>10</v>
      </c>
      <c r="B14" s="10" t="s">
        <v>22</v>
      </c>
      <c r="C14" s="10" t="s">
        <v>23</v>
      </c>
      <c r="D14" s="10" t="s">
        <v>59</v>
      </c>
      <c r="E14" s="10" t="s">
        <v>63</v>
      </c>
      <c r="F14" s="49" t="s">
        <v>64</v>
      </c>
      <c r="G14" s="21" t="s">
        <v>65</v>
      </c>
      <c r="H14" s="10">
        <v>7.41</v>
      </c>
      <c r="I14" s="10">
        <f t="shared" si="4"/>
        <v>21489</v>
      </c>
      <c r="J14" s="8">
        <f t="shared" si="5"/>
        <v>7410</v>
      </c>
      <c r="K14" s="10">
        <f t="shared" si="6"/>
        <v>5928</v>
      </c>
      <c r="L14" s="10">
        <f t="shared" si="7"/>
        <v>1482</v>
      </c>
      <c r="M14" s="8">
        <f t="shared" si="8"/>
        <v>2964</v>
      </c>
      <c r="N14" s="10">
        <f t="shared" si="0"/>
        <v>2223</v>
      </c>
      <c r="O14" s="10">
        <f t="shared" si="9"/>
        <v>741</v>
      </c>
      <c r="P14" s="8">
        <f t="shared" si="1"/>
        <v>2964</v>
      </c>
      <c r="Q14" s="10">
        <f t="shared" si="2"/>
        <v>2223</v>
      </c>
      <c r="R14" s="10">
        <f t="shared" si="10"/>
        <v>741</v>
      </c>
      <c r="S14" s="8">
        <f t="shared" si="11"/>
        <v>2964</v>
      </c>
      <c r="T14" s="10">
        <f t="shared" si="16"/>
        <v>2223</v>
      </c>
      <c r="U14" s="10">
        <f t="shared" si="17"/>
        <v>741</v>
      </c>
      <c r="V14" s="8">
        <f t="shared" si="12"/>
        <v>2964</v>
      </c>
      <c r="W14" s="10">
        <f t="shared" si="18"/>
        <v>2223</v>
      </c>
      <c r="X14" s="10">
        <f t="shared" si="13"/>
        <v>741</v>
      </c>
      <c r="Y14" s="8">
        <f t="shared" si="14"/>
        <v>2964</v>
      </c>
      <c r="Z14" s="10">
        <f t="shared" si="3"/>
        <v>2223</v>
      </c>
      <c r="AA14" s="10">
        <f t="shared" si="15"/>
        <v>741</v>
      </c>
      <c r="AB14" s="10" t="s">
        <v>28</v>
      </c>
      <c r="AC14" s="44" t="s">
        <v>29</v>
      </c>
    </row>
    <row r="15" ht="48" customHeight="true" spans="1:29">
      <c r="A15" s="10">
        <v>11</v>
      </c>
      <c r="B15" s="11" t="s">
        <v>22</v>
      </c>
      <c r="C15" s="11" t="s">
        <v>23</v>
      </c>
      <c r="D15" s="11" t="s">
        <v>59</v>
      </c>
      <c r="E15" s="11" t="s">
        <v>66</v>
      </c>
      <c r="F15" s="50" t="s">
        <v>67</v>
      </c>
      <c r="G15" s="23" t="s">
        <v>68</v>
      </c>
      <c r="H15" s="11">
        <v>6.08</v>
      </c>
      <c r="I15" s="10">
        <f t="shared" si="4"/>
        <v>17632</v>
      </c>
      <c r="J15" s="8">
        <f t="shared" si="5"/>
        <v>6080</v>
      </c>
      <c r="K15" s="10">
        <f t="shared" si="6"/>
        <v>4864</v>
      </c>
      <c r="L15" s="10">
        <f t="shared" si="7"/>
        <v>1216</v>
      </c>
      <c r="M15" s="8">
        <f t="shared" ref="M15:M30" si="19">H15*400</f>
        <v>2432</v>
      </c>
      <c r="N15" s="10">
        <f t="shared" ref="N15:N30" si="20">H15*300</f>
        <v>1824</v>
      </c>
      <c r="O15" s="10">
        <f t="shared" ref="O15:O30" si="21">H15*100</f>
        <v>608</v>
      </c>
      <c r="P15" s="8">
        <f t="shared" ref="P15:P32" si="22">Q15+R15</f>
        <v>2432</v>
      </c>
      <c r="Q15" s="10">
        <f t="shared" ref="Q15:Q32" si="23">H15*300</f>
        <v>1824</v>
      </c>
      <c r="R15" s="10">
        <f t="shared" ref="R15:R30" si="24">H15*100</f>
        <v>608</v>
      </c>
      <c r="S15" s="8">
        <f t="shared" ref="S15:S30" si="25">H15*400</f>
        <v>2432</v>
      </c>
      <c r="T15" s="10">
        <f t="shared" si="16"/>
        <v>1824</v>
      </c>
      <c r="U15" s="10">
        <f t="shared" si="17"/>
        <v>608</v>
      </c>
      <c r="V15" s="8">
        <f t="shared" ref="V15:V30" si="26">H15*400</f>
        <v>2432</v>
      </c>
      <c r="W15" s="10">
        <f t="shared" si="18"/>
        <v>1824</v>
      </c>
      <c r="X15" s="10">
        <f t="shared" si="13"/>
        <v>608</v>
      </c>
      <c r="Y15" s="8">
        <f t="shared" ref="Y15:Y30" si="27">H15*400</f>
        <v>2432</v>
      </c>
      <c r="Z15" s="10">
        <f t="shared" ref="Z15:Z27" si="28">H15*300</f>
        <v>1824</v>
      </c>
      <c r="AA15" s="10">
        <f t="shared" ref="AA15:AA29" si="29">H15*100</f>
        <v>608</v>
      </c>
      <c r="AB15" s="12" t="s">
        <v>34</v>
      </c>
      <c r="AC15" s="44"/>
    </row>
    <row r="16" ht="48" customHeight="true" spans="1:29">
      <c r="A16" s="10">
        <v>12</v>
      </c>
      <c r="B16" s="11" t="s">
        <v>22</v>
      </c>
      <c r="C16" s="11" t="s">
        <v>23</v>
      </c>
      <c r="D16" s="11" t="s">
        <v>59</v>
      </c>
      <c r="E16" s="11" t="s">
        <v>69</v>
      </c>
      <c r="F16" s="50" t="s">
        <v>70</v>
      </c>
      <c r="G16" s="23" t="s">
        <v>71</v>
      </c>
      <c r="H16" s="17">
        <v>5.04</v>
      </c>
      <c r="I16" s="10">
        <f t="shared" si="4"/>
        <v>14616</v>
      </c>
      <c r="J16" s="8">
        <f t="shared" si="5"/>
        <v>5040</v>
      </c>
      <c r="K16" s="10">
        <f t="shared" si="6"/>
        <v>4032</v>
      </c>
      <c r="L16" s="10">
        <f t="shared" si="7"/>
        <v>1008</v>
      </c>
      <c r="M16" s="8">
        <f t="shared" si="19"/>
        <v>2016</v>
      </c>
      <c r="N16" s="10">
        <f t="shared" si="20"/>
        <v>1512</v>
      </c>
      <c r="O16" s="10">
        <f t="shared" si="21"/>
        <v>504</v>
      </c>
      <c r="P16" s="8">
        <f t="shared" si="22"/>
        <v>2016</v>
      </c>
      <c r="Q16" s="10">
        <f t="shared" si="23"/>
        <v>1512</v>
      </c>
      <c r="R16" s="10">
        <f t="shared" si="24"/>
        <v>504</v>
      </c>
      <c r="S16" s="8">
        <f t="shared" si="25"/>
        <v>2016</v>
      </c>
      <c r="T16" s="10">
        <f t="shared" si="16"/>
        <v>1512</v>
      </c>
      <c r="U16" s="10">
        <f t="shared" si="17"/>
        <v>504</v>
      </c>
      <c r="V16" s="8">
        <f t="shared" si="26"/>
        <v>2016</v>
      </c>
      <c r="W16" s="10">
        <f t="shared" si="18"/>
        <v>1512</v>
      </c>
      <c r="X16" s="10">
        <f t="shared" si="13"/>
        <v>504</v>
      </c>
      <c r="Y16" s="8">
        <f t="shared" si="27"/>
        <v>2016</v>
      </c>
      <c r="Z16" s="10">
        <f t="shared" si="28"/>
        <v>1512</v>
      </c>
      <c r="AA16" s="10">
        <f t="shared" si="29"/>
        <v>504</v>
      </c>
      <c r="AB16" s="12" t="s">
        <v>34</v>
      </c>
      <c r="AC16" s="44"/>
    </row>
    <row r="17" ht="48" customHeight="true" spans="1:29">
      <c r="A17" s="10">
        <v>13</v>
      </c>
      <c r="B17" s="11" t="s">
        <v>22</v>
      </c>
      <c r="C17" s="11" t="s">
        <v>23</v>
      </c>
      <c r="D17" s="11" t="s">
        <v>59</v>
      </c>
      <c r="E17" s="11" t="s">
        <v>72</v>
      </c>
      <c r="F17" s="22" t="s">
        <v>37</v>
      </c>
      <c r="G17" s="23" t="s">
        <v>73</v>
      </c>
      <c r="H17" s="17">
        <v>7.79</v>
      </c>
      <c r="I17" s="10">
        <f t="shared" si="4"/>
        <v>22591</v>
      </c>
      <c r="J17" s="8">
        <f t="shared" si="5"/>
        <v>7790</v>
      </c>
      <c r="K17" s="10">
        <f t="shared" si="6"/>
        <v>6232</v>
      </c>
      <c r="L17" s="10">
        <f t="shared" si="7"/>
        <v>1558</v>
      </c>
      <c r="M17" s="8">
        <f t="shared" si="19"/>
        <v>3116</v>
      </c>
      <c r="N17" s="10">
        <f t="shared" si="20"/>
        <v>2337</v>
      </c>
      <c r="O17" s="10">
        <f t="shared" si="21"/>
        <v>779</v>
      </c>
      <c r="P17" s="8">
        <f t="shared" si="22"/>
        <v>3116</v>
      </c>
      <c r="Q17" s="10">
        <f t="shared" si="23"/>
        <v>2337</v>
      </c>
      <c r="R17" s="10">
        <f t="shared" si="24"/>
        <v>779</v>
      </c>
      <c r="S17" s="8">
        <f t="shared" si="25"/>
        <v>3116</v>
      </c>
      <c r="T17" s="10">
        <f t="shared" si="16"/>
        <v>2337</v>
      </c>
      <c r="U17" s="10">
        <f t="shared" si="17"/>
        <v>779</v>
      </c>
      <c r="V17" s="8">
        <f t="shared" si="26"/>
        <v>3116</v>
      </c>
      <c r="W17" s="10">
        <f t="shared" si="18"/>
        <v>2337</v>
      </c>
      <c r="X17" s="10">
        <f t="shared" si="13"/>
        <v>779</v>
      </c>
      <c r="Y17" s="8">
        <f t="shared" si="27"/>
        <v>3116</v>
      </c>
      <c r="Z17" s="10">
        <f t="shared" si="28"/>
        <v>2337</v>
      </c>
      <c r="AA17" s="10">
        <f t="shared" si="29"/>
        <v>779</v>
      </c>
      <c r="AB17" s="12" t="s">
        <v>34</v>
      </c>
      <c r="AC17" s="44"/>
    </row>
    <row r="18" ht="48" customHeight="true" spans="1:29">
      <c r="A18" s="10">
        <v>14</v>
      </c>
      <c r="B18" s="11" t="s">
        <v>22</v>
      </c>
      <c r="C18" s="11" t="s">
        <v>23</v>
      </c>
      <c r="D18" s="11" t="s">
        <v>59</v>
      </c>
      <c r="E18" s="11" t="s">
        <v>74</v>
      </c>
      <c r="F18" s="50" t="s">
        <v>70</v>
      </c>
      <c r="G18" s="23" t="s">
        <v>75</v>
      </c>
      <c r="H18" s="11">
        <v>5.91</v>
      </c>
      <c r="I18" s="10">
        <f t="shared" si="4"/>
        <v>17139</v>
      </c>
      <c r="J18" s="8">
        <f t="shared" si="5"/>
        <v>5910</v>
      </c>
      <c r="K18" s="10">
        <f t="shared" si="6"/>
        <v>4728</v>
      </c>
      <c r="L18" s="10">
        <f t="shared" si="7"/>
        <v>1182</v>
      </c>
      <c r="M18" s="8">
        <f t="shared" si="19"/>
        <v>2364</v>
      </c>
      <c r="N18" s="10">
        <f t="shared" si="20"/>
        <v>1773</v>
      </c>
      <c r="O18" s="10">
        <f t="shared" si="21"/>
        <v>591</v>
      </c>
      <c r="P18" s="8">
        <f t="shared" si="22"/>
        <v>2364</v>
      </c>
      <c r="Q18" s="10">
        <f t="shared" si="23"/>
        <v>1773</v>
      </c>
      <c r="R18" s="10">
        <f t="shared" si="24"/>
        <v>591</v>
      </c>
      <c r="S18" s="8">
        <f t="shared" si="25"/>
        <v>2364</v>
      </c>
      <c r="T18" s="10">
        <f t="shared" si="16"/>
        <v>1773</v>
      </c>
      <c r="U18" s="10">
        <f t="shared" si="17"/>
        <v>591</v>
      </c>
      <c r="V18" s="8">
        <f t="shared" si="26"/>
        <v>2364</v>
      </c>
      <c r="W18" s="10">
        <f t="shared" si="18"/>
        <v>1773</v>
      </c>
      <c r="X18" s="10">
        <f t="shared" si="13"/>
        <v>591</v>
      </c>
      <c r="Y18" s="8">
        <f t="shared" si="27"/>
        <v>2364</v>
      </c>
      <c r="Z18" s="10">
        <f t="shared" si="28"/>
        <v>1773</v>
      </c>
      <c r="AA18" s="10">
        <f t="shared" si="29"/>
        <v>591</v>
      </c>
      <c r="AB18" s="12" t="s">
        <v>34</v>
      </c>
      <c r="AC18" s="44"/>
    </row>
    <row r="19" ht="48" customHeight="true" spans="1:29">
      <c r="A19" s="10">
        <v>15</v>
      </c>
      <c r="B19" s="12" t="s">
        <v>22</v>
      </c>
      <c r="C19" s="12" t="s">
        <v>23</v>
      </c>
      <c r="D19" s="12" t="s">
        <v>59</v>
      </c>
      <c r="E19" s="12" t="s">
        <v>76</v>
      </c>
      <c r="F19" s="51" t="s">
        <v>77</v>
      </c>
      <c r="G19" s="24" t="s">
        <v>78</v>
      </c>
      <c r="H19" s="12">
        <v>5.38</v>
      </c>
      <c r="I19" s="10">
        <f t="shared" si="4"/>
        <v>15602</v>
      </c>
      <c r="J19" s="8">
        <f t="shared" si="5"/>
        <v>5380</v>
      </c>
      <c r="K19" s="10">
        <f t="shared" si="6"/>
        <v>4304</v>
      </c>
      <c r="L19" s="10">
        <f t="shared" si="7"/>
        <v>1076</v>
      </c>
      <c r="M19" s="8">
        <f t="shared" si="19"/>
        <v>2152</v>
      </c>
      <c r="N19" s="10">
        <f t="shared" si="20"/>
        <v>1614</v>
      </c>
      <c r="O19" s="10">
        <f t="shared" si="21"/>
        <v>538</v>
      </c>
      <c r="P19" s="8">
        <f>H19*400</f>
        <v>2152</v>
      </c>
      <c r="Q19" s="10">
        <f t="shared" si="23"/>
        <v>1614</v>
      </c>
      <c r="R19" s="10">
        <f t="shared" si="24"/>
        <v>538</v>
      </c>
      <c r="S19" s="8">
        <f t="shared" si="25"/>
        <v>2152</v>
      </c>
      <c r="T19" s="10">
        <f t="shared" si="16"/>
        <v>1614</v>
      </c>
      <c r="U19" s="10">
        <f t="shared" si="17"/>
        <v>538</v>
      </c>
      <c r="V19" s="8">
        <f t="shared" si="26"/>
        <v>2152</v>
      </c>
      <c r="W19" s="10">
        <f t="shared" si="18"/>
        <v>1614</v>
      </c>
      <c r="X19" s="10">
        <f t="shared" si="13"/>
        <v>538</v>
      </c>
      <c r="Y19" s="8">
        <f t="shared" si="27"/>
        <v>2152</v>
      </c>
      <c r="Z19" s="10">
        <f t="shared" si="28"/>
        <v>1614</v>
      </c>
      <c r="AA19" s="10">
        <f t="shared" si="29"/>
        <v>538</v>
      </c>
      <c r="AB19" s="12" t="s">
        <v>34</v>
      </c>
      <c r="AC19" s="44"/>
    </row>
    <row r="20" ht="48" customHeight="true" spans="1:29">
      <c r="A20" s="10">
        <v>16</v>
      </c>
      <c r="B20" s="12" t="s">
        <v>22</v>
      </c>
      <c r="C20" s="12" t="s">
        <v>23</v>
      </c>
      <c r="D20" s="12" t="s">
        <v>59</v>
      </c>
      <c r="E20" s="12" t="s">
        <v>79</v>
      </c>
      <c r="F20" s="51" t="s">
        <v>57</v>
      </c>
      <c r="G20" s="24" t="s">
        <v>80</v>
      </c>
      <c r="H20" s="12">
        <v>8.35</v>
      </c>
      <c r="I20" s="10">
        <f t="shared" si="4"/>
        <v>24215</v>
      </c>
      <c r="J20" s="8">
        <f t="shared" si="5"/>
        <v>8350</v>
      </c>
      <c r="K20" s="10">
        <f t="shared" si="6"/>
        <v>6680</v>
      </c>
      <c r="L20" s="10">
        <f t="shared" si="7"/>
        <v>1670</v>
      </c>
      <c r="M20" s="8">
        <f t="shared" si="19"/>
        <v>3340</v>
      </c>
      <c r="N20" s="10">
        <f t="shared" si="20"/>
        <v>2505</v>
      </c>
      <c r="O20" s="10">
        <f t="shared" si="21"/>
        <v>835</v>
      </c>
      <c r="P20" s="8">
        <f>H20*400</f>
        <v>3340</v>
      </c>
      <c r="Q20" s="10">
        <f t="shared" si="23"/>
        <v>2505</v>
      </c>
      <c r="R20" s="10">
        <f t="shared" si="24"/>
        <v>835</v>
      </c>
      <c r="S20" s="8">
        <f t="shared" si="25"/>
        <v>3340</v>
      </c>
      <c r="T20" s="10">
        <f t="shared" si="16"/>
        <v>2505</v>
      </c>
      <c r="U20" s="10">
        <f t="shared" si="17"/>
        <v>835</v>
      </c>
      <c r="V20" s="8">
        <f t="shared" si="26"/>
        <v>3340</v>
      </c>
      <c r="W20" s="10">
        <f t="shared" si="18"/>
        <v>2505</v>
      </c>
      <c r="X20" s="10">
        <f t="shared" si="13"/>
        <v>835</v>
      </c>
      <c r="Y20" s="8">
        <f t="shared" si="27"/>
        <v>3340</v>
      </c>
      <c r="Z20" s="10">
        <f t="shared" si="28"/>
        <v>2505</v>
      </c>
      <c r="AA20" s="10">
        <f t="shared" si="29"/>
        <v>835</v>
      </c>
      <c r="AB20" s="12" t="s">
        <v>34</v>
      </c>
      <c r="AC20" s="44"/>
    </row>
    <row r="21" ht="48" customHeight="true" spans="1:29">
      <c r="A21" s="10">
        <v>17</v>
      </c>
      <c r="B21" s="12" t="s">
        <v>22</v>
      </c>
      <c r="C21" s="12" t="s">
        <v>23</v>
      </c>
      <c r="D21" s="12" t="s">
        <v>59</v>
      </c>
      <c r="E21" s="25" t="s">
        <v>81</v>
      </c>
      <c r="F21" s="51" t="s">
        <v>82</v>
      </c>
      <c r="G21" s="24" t="s">
        <v>83</v>
      </c>
      <c r="H21" s="11">
        <v>7.87</v>
      </c>
      <c r="I21" s="10">
        <f t="shared" si="4"/>
        <v>22823</v>
      </c>
      <c r="J21" s="8">
        <f t="shared" si="5"/>
        <v>7870</v>
      </c>
      <c r="K21" s="10">
        <f t="shared" si="6"/>
        <v>6296</v>
      </c>
      <c r="L21" s="10">
        <f t="shared" si="7"/>
        <v>1574</v>
      </c>
      <c r="M21" s="8">
        <f t="shared" si="19"/>
        <v>3148</v>
      </c>
      <c r="N21" s="10">
        <f t="shared" si="20"/>
        <v>2361</v>
      </c>
      <c r="O21" s="10">
        <f t="shared" si="21"/>
        <v>787</v>
      </c>
      <c r="P21" s="8">
        <f>H21*400</f>
        <v>3148</v>
      </c>
      <c r="Q21" s="10">
        <f t="shared" si="23"/>
        <v>2361</v>
      </c>
      <c r="R21" s="10">
        <f t="shared" si="24"/>
        <v>787</v>
      </c>
      <c r="S21" s="8">
        <f t="shared" si="25"/>
        <v>3148</v>
      </c>
      <c r="T21" s="10">
        <f t="shared" si="16"/>
        <v>2361</v>
      </c>
      <c r="U21" s="10">
        <f t="shared" si="17"/>
        <v>787</v>
      </c>
      <c r="V21" s="8">
        <f t="shared" si="26"/>
        <v>3148</v>
      </c>
      <c r="W21" s="10">
        <f t="shared" si="18"/>
        <v>2361</v>
      </c>
      <c r="X21" s="10">
        <f t="shared" si="13"/>
        <v>787</v>
      </c>
      <c r="Y21" s="8">
        <f t="shared" si="27"/>
        <v>3148</v>
      </c>
      <c r="Z21" s="10">
        <f t="shared" si="28"/>
        <v>2361</v>
      </c>
      <c r="AA21" s="10">
        <f t="shared" si="29"/>
        <v>787</v>
      </c>
      <c r="AB21" s="12" t="s">
        <v>34</v>
      </c>
      <c r="AC21" s="44"/>
    </row>
    <row r="22" ht="48" customHeight="true" spans="1:29">
      <c r="A22" s="10">
        <v>18</v>
      </c>
      <c r="B22" s="12" t="s">
        <v>22</v>
      </c>
      <c r="C22" s="12" t="s">
        <v>23</v>
      </c>
      <c r="D22" s="12" t="s">
        <v>59</v>
      </c>
      <c r="E22" s="25" t="s">
        <v>84</v>
      </c>
      <c r="F22" s="51" t="s">
        <v>85</v>
      </c>
      <c r="G22" s="24" t="s">
        <v>86</v>
      </c>
      <c r="H22" s="11">
        <v>6.07</v>
      </c>
      <c r="I22" s="10">
        <f t="shared" si="4"/>
        <v>17603</v>
      </c>
      <c r="J22" s="8">
        <f t="shared" si="5"/>
        <v>6070</v>
      </c>
      <c r="K22" s="10">
        <f t="shared" si="6"/>
        <v>4856</v>
      </c>
      <c r="L22" s="10">
        <f t="shared" si="7"/>
        <v>1214</v>
      </c>
      <c r="M22" s="8">
        <f t="shared" si="19"/>
        <v>2428</v>
      </c>
      <c r="N22" s="10">
        <f t="shared" si="20"/>
        <v>1821</v>
      </c>
      <c r="O22" s="10">
        <f t="shared" si="21"/>
        <v>607</v>
      </c>
      <c r="P22" s="8">
        <f>H22*400</f>
        <v>2428</v>
      </c>
      <c r="Q22" s="10">
        <f t="shared" si="23"/>
        <v>1821</v>
      </c>
      <c r="R22" s="10">
        <f t="shared" si="24"/>
        <v>607</v>
      </c>
      <c r="S22" s="8">
        <f t="shared" si="25"/>
        <v>2428</v>
      </c>
      <c r="T22" s="10">
        <f t="shared" si="16"/>
        <v>1821</v>
      </c>
      <c r="U22" s="10">
        <f t="shared" si="17"/>
        <v>607</v>
      </c>
      <c r="V22" s="8">
        <f t="shared" si="26"/>
        <v>2428</v>
      </c>
      <c r="W22" s="10">
        <f t="shared" si="18"/>
        <v>1821</v>
      </c>
      <c r="X22" s="10">
        <f t="shared" si="13"/>
        <v>607</v>
      </c>
      <c r="Y22" s="8">
        <f t="shared" si="27"/>
        <v>2428</v>
      </c>
      <c r="Z22" s="10">
        <f t="shared" si="28"/>
        <v>1821</v>
      </c>
      <c r="AA22" s="10">
        <f t="shared" si="29"/>
        <v>607</v>
      </c>
      <c r="AB22" s="12" t="s">
        <v>87</v>
      </c>
      <c r="AC22" s="44"/>
    </row>
    <row r="23" ht="48" customHeight="true" spans="1:29">
      <c r="A23" s="10">
        <v>19</v>
      </c>
      <c r="B23" s="12" t="s">
        <v>22</v>
      </c>
      <c r="C23" s="12" t="s">
        <v>23</v>
      </c>
      <c r="D23" s="12" t="s">
        <v>59</v>
      </c>
      <c r="E23" s="26" t="s">
        <v>88</v>
      </c>
      <c r="F23" s="52" t="s">
        <v>89</v>
      </c>
      <c r="G23" s="22" t="s">
        <v>90</v>
      </c>
      <c r="H23" s="28">
        <v>10.3</v>
      </c>
      <c r="I23" s="10">
        <f t="shared" si="4"/>
        <v>29870</v>
      </c>
      <c r="J23" s="8">
        <f t="shared" si="5"/>
        <v>10300</v>
      </c>
      <c r="K23" s="10">
        <f t="shared" si="6"/>
        <v>8240</v>
      </c>
      <c r="L23" s="10">
        <f t="shared" si="7"/>
        <v>2060</v>
      </c>
      <c r="M23" s="8">
        <f t="shared" si="19"/>
        <v>4120</v>
      </c>
      <c r="N23" s="10">
        <f t="shared" si="20"/>
        <v>3090</v>
      </c>
      <c r="O23" s="10">
        <f t="shared" si="21"/>
        <v>1030</v>
      </c>
      <c r="P23" s="8">
        <f t="shared" si="22"/>
        <v>4120</v>
      </c>
      <c r="Q23" s="10">
        <f t="shared" ref="Q23:Q30" si="30">H23*300</f>
        <v>3090</v>
      </c>
      <c r="R23" s="10">
        <f t="shared" si="24"/>
        <v>1030</v>
      </c>
      <c r="S23" s="8">
        <f t="shared" si="25"/>
        <v>4120</v>
      </c>
      <c r="T23" s="10">
        <f t="shared" ref="T23:T30" si="31">H23*300</f>
        <v>3090</v>
      </c>
      <c r="U23" s="10">
        <f t="shared" ref="U23:U30" si="32">H23*100</f>
        <v>1030</v>
      </c>
      <c r="V23" s="8">
        <f t="shared" si="26"/>
        <v>4120</v>
      </c>
      <c r="W23" s="10">
        <f t="shared" ref="W23:W30" si="33">H23*300</f>
        <v>3090</v>
      </c>
      <c r="X23" s="10">
        <f t="shared" ref="X23:X30" si="34">H23*100</f>
        <v>1030</v>
      </c>
      <c r="Y23" s="8">
        <f t="shared" si="27"/>
        <v>4120</v>
      </c>
      <c r="Z23" s="10">
        <f t="shared" ref="Z23:Z30" si="35">H23*300</f>
        <v>3090</v>
      </c>
      <c r="AA23" s="10">
        <f t="shared" ref="AA23:AA30" si="36">H23*100</f>
        <v>1030</v>
      </c>
      <c r="AB23" s="11" t="s">
        <v>28</v>
      </c>
      <c r="AC23" s="44" t="s">
        <v>29</v>
      </c>
    </row>
    <row r="24" ht="48" customHeight="true" spans="1:29">
      <c r="A24" s="10">
        <v>20</v>
      </c>
      <c r="B24" s="12" t="s">
        <v>22</v>
      </c>
      <c r="C24" s="12" t="s">
        <v>23</v>
      </c>
      <c r="D24" s="12" t="s">
        <v>59</v>
      </c>
      <c r="E24" s="26" t="s">
        <v>91</v>
      </c>
      <c r="F24" s="50" t="s">
        <v>70</v>
      </c>
      <c r="G24" s="22" t="s">
        <v>92</v>
      </c>
      <c r="H24" s="28">
        <v>6.18</v>
      </c>
      <c r="I24" s="10">
        <f t="shared" si="4"/>
        <v>17922</v>
      </c>
      <c r="J24" s="8">
        <f t="shared" si="5"/>
        <v>6180</v>
      </c>
      <c r="K24" s="10">
        <f t="shared" si="6"/>
        <v>4944</v>
      </c>
      <c r="L24" s="10">
        <f t="shared" si="7"/>
        <v>1236</v>
      </c>
      <c r="M24" s="8">
        <f t="shared" si="19"/>
        <v>2472</v>
      </c>
      <c r="N24" s="10">
        <f t="shared" si="20"/>
        <v>1854</v>
      </c>
      <c r="O24" s="10">
        <f t="shared" si="21"/>
        <v>618</v>
      </c>
      <c r="P24" s="8">
        <f t="shared" si="22"/>
        <v>2472</v>
      </c>
      <c r="Q24" s="10">
        <f t="shared" si="30"/>
        <v>1854</v>
      </c>
      <c r="R24" s="10">
        <f t="shared" si="24"/>
        <v>618</v>
      </c>
      <c r="S24" s="8">
        <f t="shared" si="25"/>
        <v>2472</v>
      </c>
      <c r="T24" s="10">
        <f t="shared" si="31"/>
        <v>1854</v>
      </c>
      <c r="U24" s="10">
        <f t="shared" si="32"/>
        <v>618</v>
      </c>
      <c r="V24" s="8">
        <f t="shared" si="26"/>
        <v>2472</v>
      </c>
      <c r="W24" s="10">
        <f t="shared" si="33"/>
        <v>1854</v>
      </c>
      <c r="X24" s="10">
        <f t="shared" si="34"/>
        <v>618</v>
      </c>
      <c r="Y24" s="8">
        <f t="shared" si="27"/>
        <v>2472</v>
      </c>
      <c r="Z24" s="10">
        <f t="shared" si="35"/>
        <v>1854</v>
      </c>
      <c r="AA24" s="10">
        <f t="shared" si="36"/>
        <v>618</v>
      </c>
      <c r="AB24" s="11" t="s">
        <v>93</v>
      </c>
      <c r="AC24" s="44"/>
    </row>
    <row r="25" ht="48" customHeight="true" spans="1:29">
      <c r="A25" s="10">
        <v>21</v>
      </c>
      <c r="B25" s="12" t="s">
        <v>22</v>
      </c>
      <c r="C25" s="12" t="s">
        <v>23</v>
      </c>
      <c r="D25" s="12" t="s">
        <v>59</v>
      </c>
      <c r="E25" s="26" t="s">
        <v>94</v>
      </c>
      <c r="F25" s="50" t="s">
        <v>95</v>
      </c>
      <c r="G25" s="22" t="s">
        <v>96</v>
      </c>
      <c r="H25" s="28">
        <v>8.8</v>
      </c>
      <c r="I25" s="10">
        <f t="shared" si="4"/>
        <v>25520</v>
      </c>
      <c r="J25" s="8">
        <f t="shared" si="5"/>
        <v>8800</v>
      </c>
      <c r="K25" s="10">
        <f t="shared" si="6"/>
        <v>7040</v>
      </c>
      <c r="L25" s="10">
        <f t="shared" si="7"/>
        <v>1760</v>
      </c>
      <c r="M25" s="8">
        <f t="shared" si="19"/>
        <v>3520</v>
      </c>
      <c r="N25" s="10">
        <f t="shared" si="20"/>
        <v>2640</v>
      </c>
      <c r="O25" s="10">
        <f t="shared" si="21"/>
        <v>880</v>
      </c>
      <c r="P25" s="8">
        <f t="shared" si="22"/>
        <v>3520</v>
      </c>
      <c r="Q25" s="10">
        <f t="shared" si="30"/>
        <v>2640</v>
      </c>
      <c r="R25" s="10">
        <f t="shared" si="24"/>
        <v>880</v>
      </c>
      <c r="S25" s="8">
        <f t="shared" si="25"/>
        <v>3520</v>
      </c>
      <c r="T25" s="10">
        <f t="shared" si="31"/>
        <v>2640</v>
      </c>
      <c r="U25" s="10">
        <f t="shared" si="32"/>
        <v>880</v>
      </c>
      <c r="V25" s="8">
        <f t="shared" si="26"/>
        <v>3520</v>
      </c>
      <c r="W25" s="10">
        <f t="shared" si="33"/>
        <v>2640</v>
      </c>
      <c r="X25" s="10">
        <f t="shared" si="34"/>
        <v>880</v>
      </c>
      <c r="Y25" s="8">
        <f t="shared" si="27"/>
        <v>3520</v>
      </c>
      <c r="Z25" s="10">
        <f t="shared" si="35"/>
        <v>2640</v>
      </c>
      <c r="AA25" s="10">
        <f t="shared" si="36"/>
        <v>880</v>
      </c>
      <c r="AB25" s="11" t="s">
        <v>34</v>
      </c>
      <c r="AC25" s="44"/>
    </row>
    <row r="26" ht="48" customHeight="true" spans="1:29">
      <c r="A26" s="10">
        <v>22</v>
      </c>
      <c r="B26" s="12" t="s">
        <v>22</v>
      </c>
      <c r="C26" s="12" t="s">
        <v>23</v>
      </c>
      <c r="D26" s="12" t="s">
        <v>59</v>
      </c>
      <c r="E26" s="26" t="s">
        <v>97</v>
      </c>
      <c r="F26" s="50" t="s">
        <v>98</v>
      </c>
      <c r="G26" s="22" t="s">
        <v>99</v>
      </c>
      <c r="H26" s="28">
        <v>7.82</v>
      </c>
      <c r="I26" s="10">
        <f t="shared" si="4"/>
        <v>22678</v>
      </c>
      <c r="J26" s="8">
        <f t="shared" si="5"/>
        <v>7820</v>
      </c>
      <c r="K26" s="10">
        <f t="shared" si="6"/>
        <v>6256</v>
      </c>
      <c r="L26" s="10">
        <f t="shared" si="7"/>
        <v>1564</v>
      </c>
      <c r="M26" s="8">
        <f t="shared" si="19"/>
        <v>3128</v>
      </c>
      <c r="N26" s="10">
        <f t="shared" si="20"/>
        <v>2346</v>
      </c>
      <c r="O26" s="10">
        <f t="shared" si="21"/>
        <v>782</v>
      </c>
      <c r="P26" s="8">
        <f t="shared" si="22"/>
        <v>3128</v>
      </c>
      <c r="Q26" s="10">
        <f t="shared" si="30"/>
        <v>2346</v>
      </c>
      <c r="R26" s="10">
        <f t="shared" si="24"/>
        <v>782</v>
      </c>
      <c r="S26" s="8">
        <f t="shared" si="25"/>
        <v>3128</v>
      </c>
      <c r="T26" s="10">
        <f t="shared" si="31"/>
        <v>2346</v>
      </c>
      <c r="U26" s="10">
        <f t="shared" si="32"/>
        <v>782</v>
      </c>
      <c r="V26" s="8">
        <f t="shared" si="26"/>
        <v>3128</v>
      </c>
      <c r="W26" s="10">
        <f t="shared" si="33"/>
        <v>2346</v>
      </c>
      <c r="X26" s="10">
        <f t="shared" si="34"/>
        <v>782</v>
      </c>
      <c r="Y26" s="8">
        <f t="shared" si="27"/>
        <v>3128</v>
      </c>
      <c r="Z26" s="10">
        <f t="shared" si="35"/>
        <v>2346</v>
      </c>
      <c r="AA26" s="10">
        <f t="shared" si="36"/>
        <v>782</v>
      </c>
      <c r="AB26" s="11" t="s">
        <v>34</v>
      </c>
      <c r="AC26" s="44"/>
    </row>
    <row r="27" ht="48" customHeight="true" spans="1:29">
      <c r="A27" s="10">
        <v>23</v>
      </c>
      <c r="B27" s="12" t="s">
        <v>22</v>
      </c>
      <c r="C27" s="12" t="s">
        <v>23</v>
      </c>
      <c r="D27" s="12" t="s">
        <v>100</v>
      </c>
      <c r="E27" s="12" t="s">
        <v>101</v>
      </c>
      <c r="F27" s="50" t="s">
        <v>102</v>
      </c>
      <c r="G27" s="22" t="s">
        <v>103</v>
      </c>
      <c r="H27" s="28">
        <v>9.4</v>
      </c>
      <c r="I27" s="10">
        <f t="shared" si="4"/>
        <v>27260</v>
      </c>
      <c r="J27" s="8">
        <f t="shared" si="5"/>
        <v>9400</v>
      </c>
      <c r="K27" s="10">
        <f t="shared" si="6"/>
        <v>7520</v>
      </c>
      <c r="L27" s="10">
        <f t="shared" si="7"/>
        <v>1880</v>
      </c>
      <c r="M27" s="8">
        <f t="shared" si="19"/>
        <v>3760</v>
      </c>
      <c r="N27" s="10">
        <f t="shared" si="20"/>
        <v>2820</v>
      </c>
      <c r="O27" s="10">
        <f t="shared" si="21"/>
        <v>940</v>
      </c>
      <c r="P27" s="8">
        <f t="shared" si="22"/>
        <v>3760</v>
      </c>
      <c r="Q27" s="10">
        <f t="shared" si="30"/>
        <v>2820</v>
      </c>
      <c r="R27" s="10">
        <f t="shared" si="24"/>
        <v>940</v>
      </c>
      <c r="S27" s="8">
        <f t="shared" si="25"/>
        <v>3760</v>
      </c>
      <c r="T27" s="10">
        <f t="shared" si="31"/>
        <v>2820</v>
      </c>
      <c r="U27" s="10">
        <f t="shared" si="32"/>
        <v>940</v>
      </c>
      <c r="V27" s="8">
        <f t="shared" si="26"/>
        <v>3760</v>
      </c>
      <c r="W27" s="10">
        <f t="shared" si="33"/>
        <v>2820</v>
      </c>
      <c r="X27" s="10">
        <f t="shared" si="34"/>
        <v>940</v>
      </c>
      <c r="Y27" s="8">
        <f t="shared" si="27"/>
        <v>3760</v>
      </c>
      <c r="Z27" s="10">
        <f t="shared" si="35"/>
        <v>2820</v>
      </c>
      <c r="AA27" s="10">
        <f t="shared" si="36"/>
        <v>940</v>
      </c>
      <c r="AB27" s="11" t="s">
        <v>28</v>
      </c>
      <c r="AC27" s="44"/>
    </row>
    <row r="28" ht="48" customHeight="true" spans="1:29">
      <c r="A28" s="10">
        <v>24</v>
      </c>
      <c r="B28" s="12" t="s">
        <v>22</v>
      </c>
      <c r="C28" s="12" t="s">
        <v>23</v>
      </c>
      <c r="D28" s="12" t="s">
        <v>100</v>
      </c>
      <c r="E28" s="12" t="s">
        <v>104</v>
      </c>
      <c r="F28" s="50" t="s">
        <v>105</v>
      </c>
      <c r="G28" s="22" t="s">
        <v>106</v>
      </c>
      <c r="H28" s="28">
        <v>5.75</v>
      </c>
      <c r="I28" s="10">
        <f t="shared" si="4"/>
        <v>16675</v>
      </c>
      <c r="J28" s="8">
        <f t="shared" si="5"/>
        <v>5750</v>
      </c>
      <c r="K28" s="10">
        <f t="shared" si="6"/>
        <v>4600</v>
      </c>
      <c r="L28" s="10">
        <f t="shared" si="7"/>
        <v>1150</v>
      </c>
      <c r="M28" s="8">
        <f t="shared" si="19"/>
        <v>2300</v>
      </c>
      <c r="N28" s="10">
        <f t="shared" si="20"/>
        <v>1725</v>
      </c>
      <c r="O28" s="10">
        <f t="shared" si="21"/>
        <v>575</v>
      </c>
      <c r="P28" s="8">
        <f t="shared" si="22"/>
        <v>2300</v>
      </c>
      <c r="Q28" s="10">
        <f t="shared" si="30"/>
        <v>1725</v>
      </c>
      <c r="R28" s="10">
        <f t="shared" si="24"/>
        <v>575</v>
      </c>
      <c r="S28" s="8">
        <f t="shared" si="25"/>
        <v>2300</v>
      </c>
      <c r="T28" s="10">
        <f t="shared" si="31"/>
        <v>1725</v>
      </c>
      <c r="U28" s="10">
        <f t="shared" si="32"/>
        <v>575</v>
      </c>
      <c r="V28" s="8">
        <f t="shared" si="26"/>
        <v>2300</v>
      </c>
      <c r="W28" s="10">
        <f t="shared" si="33"/>
        <v>1725</v>
      </c>
      <c r="X28" s="10">
        <f t="shared" si="34"/>
        <v>575</v>
      </c>
      <c r="Y28" s="8">
        <f t="shared" si="27"/>
        <v>2300</v>
      </c>
      <c r="Z28" s="10">
        <f t="shared" si="35"/>
        <v>1725</v>
      </c>
      <c r="AA28" s="10">
        <f t="shared" si="36"/>
        <v>575</v>
      </c>
      <c r="AB28" s="11" t="s">
        <v>28</v>
      </c>
      <c r="AC28" s="44"/>
    </row>
    <row r="29" ht="48" customHeight="true" spans="1:29">
      <c r="A29" s="10">
        <v>25</v>
      </c>
      <c r="B29" s="12" t="s">
        <v>22</v>
      </c>
      <c r="C29" s="12" t="s">
        <v>23</v>
      </c>
      <c r="D29" s="12" t="s">
        <v>100</v>
      </c>
      <c r="E29" s="12" t="s">
        <v>107</v>
      </c>
      <c r="F29" s="50" t="s">
        <v>77</v>
      </c>
      <c r="G29" s="22" t="s">
        <v>108</v>
      </c>
      <c r="H29" s="28">
        <v>6.23</v>
      </c>
      <c r="I29" s="10">
        <f t="shared" si="4"/>
        <v>18067</v>
      </c>
      <c r="J29" s="8">
        <f t="shared" si="5"/>
        <v>6230</v>
      </c>
      <c r="K29" s="10">
        <f t="shared" si="6"/>
        <v>4984</v>
      </c>
      <c r="L29" s="10">
        <f t="shared" si="7"/>
        <v>1246</v>
      </c>
      <c r="M29" s="8">
        <f t="shared" si="19"/>
        <v>2492</v>
      </c>
      <c r="N29" s="10">
        <f t="shared" si="20"/>
        <v>1869</v>
      </c>
      <c r="O29" s="10">
        <f t="shared" si="21"/>
        <v>623</v>
      </c>
      <c r="P29" s="8">
        <f t="shared" si="22"/>
        <v>2492</v>
      </c>
      <c r="Q29" s="10">
        <f t="shared" si="30"/>
        <v>1869</v>
      </c>
      <c r="R29" s="10">
        <f t="shared" si="24"/>
        <v>623</v>
      </c>
      <c r="S29" s="8">
        <f t="shared" si="25"/>
        <v>2492</v>
      </c>
      <c r="T29" s="10">
        <f t="shared" si="31"/>
        <v>1869</v>
      </c>
      <c r="U29" s="10">
        <f t="shared" si="32"/>
        <v>623</v>
      </c>
      <c r="V29" s="8">
        <f t="shared" si="26"/>
        <v>2492</v>
      </c>
      <c r="W29" s="10">
        <f t="shared" si="33"/>
        <v>1869</v>
      </c>
      <c r="X29" s="10">
        <f t="shared" si="34"/>
        <v>623</v>
      </c>
      <c r="Y29" s="8">
        <f t="shared" si="27"/>
        <v>2492</v>
      </c>
      <c r="Z29" s="10">
        <f t="shared" si="35"/>
        <v>1869</v>
      </c>
      <c r="AA29" s="10">
        <f t="shared" si="36"/>
        <v>623</v>
      </c>
      <c r="AB29" s="11" t="s">
        <v>34</v>
      </c>
      <c r="AC29" s="44"/>
    </row>
    <row r="30" ht="48" customHeight="true" spans="1:29">
      <c r="A30" s="10">
        <v>26</v>
      </c>
      <c r="B30" s="12" t="s">
        <v>22</v>
      </c>
      <c r="C30" s="12" t="s">
        <v>23</v>
      </c>
      <c r="D30" s="12" t="s">
        <v>100</v>
      </c>
      <c r="E30" s="12" t="s">
        <v>109</v>
      </c>
      <c r="F30" s="50" t="s">
        <v>57</v>
      </c>
      <c r="G30" s="22" t="s">
        <v>110</v>
      </c>
      <c r="H30" s="28">
        <v>12.1</v>
      </c>
      <c r="I30" s="10">
        <f t="shared" si="4"/>
        <v>35090</v>
      </c>
      <c r="J30" s="8">
        <f t="shared" si="5"/>
        <v>12100</v>
      </c>
      <c r="K30" s="10">
        <f t="shared" si="6"/>
        <v>9680</v>
      </c>
      <c r="L30" s="10">
        <f t="shared" si="7"/>
        <v>2420</v>
      </c>
      <c r="M30" s="8">
        <f t="shared" si="19"/>
        <v>4840</v>
      </c>
      <c r="N30" s="10">
        <f t="shared" si="20"/>
        <v>3630</v>
      </c>
      <c r="O30" s="10">
        <f t="shared" si="21"/>
        <v>1210</v>
      </c>
      <c r="P30" s="8">
        <f t="shared" si="22"/>
        <v>4840</v>
      </c>
      <c r="Q30" s="10">
        <f t="shared" si="30"/>
        <v>3630</v>
      </c>
      <c r="R30" s="10">
        <f t="shared" si="24"/>
        <v>1210</v>
      </c>
      <c r="S30" s="8">
        <f t="shared" si="25"/>
        <v>4840</v>
      </c>
      <c r="T30" s="10">
        <f t="shared" si="31"/>
        <v>3630</v>
      </c>
      <c r="U30" s="10">
        <f t="shared" si="32"/>
        <v>1210</v>
      </c>
      <c r="V30" s="8">
        <f t="shared" si="26"/>
        <v>4840</v>
      </c>
      <c r="W30" s="10">
        <f t="shared" si="33"/>
        <v>3630</v>
      </c>
      <c r="X30" s="10">
        <f t="shared" si="34"/>
        <v>1210</v>
      </c>
      <c r="Y30" s="8">
        <f t="shared" si="27"/>
        <v>4840</v>
      </c>
      <c r="Z30" s="10">
        <f t="shared" si="35"/>
        <v>3630</v>
      </c>
      <c r="AA30" s="10">
        <f t="shared" si="36"/>
        <v>1210</v>
      </c>
      <c r="AB30" s="11" t="s">
        <v>34</v>
      </c>
      <c r="AC30" s="44"/>
    </row>
    <row r="31" ht="48" customHeight="true" spans="1:29">
      <c r="A31" s="10">
        <v>27</v>
      </c>
      <c r="B31" s="13" t="s">
        <v>22</v>
      </c>
      <c r="C31" s="13" t="s">
        <v>23</v>
      </c>
      <c r="D31" s="13" t="s">
        <v>100</v>
      </c>
      <c r="E31" s="13" t="s">
        <v>111</v>
      </c>
      <c r="F31" s="49" t="s">
        <v>112</v>
      </c>
      <c r="G31" s="21" t="s">
        <v>113</v>
      </c>
      <c r="H31" s="17">
        <v>7.27</v>
      </c>
      <c r="I31" s="10">
        <f t="shared" si="4"/>
        <v>21083</v>
      </c>
      <c r="J31" s="8">
        <f t="shared" si="5"/>
        <v>7270</v>
      </c>
      <c r="K31" s="10">
        <f t="shared" si="6"/>
        <v>5816</v>
      </c>
      <c r="L31" s="10">
        <f t="shared" si="7"/>
        <v>1454</v>
      </c>
      <c r="M31" s="8"/>
      <c r="N31" s="10"/>
      <c r="O31" s="10"/>
      <c r="P31" s="8"/>
      <c r="Q31" s="10"/>
      <c r="R31" s="10"/>
      <c r="S31" s="8"/>
      <c r="T31" s="10"/>
      <c r="U31" s="10"/>
      <c r="V31" s="8"/>
      <c r="W31" s="10"/>
      <c r="X31" s="10"/>
      <c r="Y31" s="8"/>
      <c r="Z31" s="10"/>
      <c r="AA31" s="10"/>
      <c r="AB31" s="10" t="s">
        <v>28</v>
      </c>
      <c r="AC31" s="44"/>
    </row>
    <row r="32" ht="48" customHeight="true" spans="1:29">
      <c r="A32" s="10">
        <v>28</v>
      </c>
      <c r="B32" s="14" t="s">
        <v>22</v>
      </c>
      <c r="C32" s="12" t="s">
        <v>23</v>
      </c>
      <c r="D32" s="14" t="s">
        <v>100</v>
      </c>
      <c r="E32" s="14" t="s">
        <v>114</v>
      </c>
      <c r="F32" s="51" t="s">
        <v>115</v>
      </c>
      <c r="G32" s="24" t="s">
        <v>116</v>
      </c>
      <c r="H32" s="15">
        <v>4.8</v>
      </c>
      <c r="I32" s="10">
        <f t="shared" si="4"/>
        <v>13920</v>
      </c>
      <c r="J32" s="8">
        <f t="shared" si="5"/>
        <v>4800</v>
      </c>
      <c r="K32" s="10">
        <f t="shared" si="6"/>
        <v>3840</v>
      </c>
      <c r="L32" s="10">
        <f t="shared" si="7"/>
        <v>960</v>
      </c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41" t="s">
        <v>34</v>
      </c>
      <c r="AC32" s="12" t="s">
        <v>29</v>
      </c>
    </row>
    <row r="33" ht="48" customHeight="true" spans="1:29">
      <c r="A33" s="10">
        <v>29</v>
      </c>
      <c r="B33" s="14" t="s">
        <v>22</v>
      </c>
      <c r="C33" s="12" t="s">
        <v>23</v>
      </c>
      <c r="D33" s="14" t="s">
        <v>100</v>
      </c>
      <c r="E33" s="14" t="s">
        <v>117</v>
      </c>
      <c r="F33" s="51" t="s">
        <v>82</v>
      </c>
      <c r="G33" s="24" t="s">
        <v>118</v>
      </c>
      <c r="H33" s="15">
        <v>11.34</v>
      </c>
      <c r="I33" s="10">
        <f t="shared" si="4"/>
        <v>32886</v>
      </c>
      <c r="J33" s="8">
        <f t="shared" si="5"/>
        <v>11340</v>
      </c>
      <c r="K33" s="10">
        <f t="shared" si="6"/>
        <v>9072</v>
      </c>
      <c r="L33" s="10">
        <f t="shared" si="7"/>
        <v>2268</v>
      </c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41" t="s">
        <v>34</v>
      </c>
      <c r="AC33" s="12"/>
    </row>
    <row r="34" ht="48" customHeight="true" spans="1:29">
      <c r="A34" s="10">
        <v>30</v>
      </c>
      <c r="B34" s="14" t="s">
        <v>22</v>
      </c>
      <c r="C34" s="12" t="s">
        <v>23</v>
      </c>
      <c r="D34" s="14" t="s">
        <v>100</v>
      </c>
      <c r="E34" s="14" t="s">
        <v>119</v>
      </c>
      <c r="F34" s="51" t="s">
        <v>120</v>
      </c>
      <c r="G34" s="24" t="s">
        <v>121</v>
      </c>
      <c r="H34" s="15">
        <v>7.19</v>
      </c>
      <c r="I34" s="10">
        <f t="shared" si="4"/>
        <v>20851</v>
      </c>
      <c r="J34" s="8">
        <f t="shared" si="5"/>
        <v>7190</v>
      </c>
      <c r="K34" s="10">
        <f t="shared" si="6"/>
        <v>5752</v>
      </c>
      <c r="L34" s="10">
        <f t="shared" si="7"/>
        <v>1438</v>
      </c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41" t="s">
        <v>87</v>
      </c>
      <c r="AC34" s="12"/>
    </row>
    <row r="35" ht="48" customHeight="true" spans="1:29">
      <c r="A35" s="10">
        <v>31</v>
      </c>
      <c r="B35" s="14" t="s">
        <v>22</v>
      </c>
      <c r="C35" s="12" t="s">
        <v>23</v>
      </c>
      <c r="D35" s="14" t="s">
        <v>100</v>
      </c>
      <c r="E35" s="14" t="s">
        <v>122</v>
      </c>
      <c r="F35" s="51" t="s">
        <v>70</v>
      </c>
      <c r="G35" s="24" t="s">
        <v>123</v>
      </c>
      <c r="H35" s="15">
        <v>6.09</v>
      </c>
      <c r="I35" s="10">
        <f t="shared" si="4"/>
        <v>17661</v>
      </c>
      <c r="J35" s="8">
        <f t="shared" si="5"/>
        <v>6090</v>
      </c>
      <c r="K35" s="10">
        <f t="shared" si="6"/>
        <v>4872</v>
      </c>
      <c r="L35" s="10">
        <f t="shared" si="7"/>
        <v>1218</v>
      </c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41" t="s">
        <v>87</v>
      </c>
      <c r="AC35" s="12"/>
    </row>
    <row r="36" ht="48" customHeight="true" spans="1:29">
      <c r="A36" s="10">
        <v>32</v>
      </c>
      <c r="B36" s="14" t="s">
        <v>22</v>
      </c>
      <c r="C36" s="12" t="s">
        <v>23</v>
      </c>
      <c r="D36" s="14" t="s">
        <v>100</v>
      </c>
      <c r="E36" s="14" t="s">
        <v>124</v>
      </c>
      <c r="F36" s="51" t="s">
        <v>125</v>
      </c>
      <c r="G36" s="24" t="s">
        <v>126</v>
      </c>
      <c r="H36" s="15">
        <v>6.06</v>
      </c>
      <c r="I36" s="10">
        <f t="shared" si="4"/>
        <v>17574</v>
      </c>
      <c r="J36" s="8">
        <f t="shared" si="5"/>
        <v>6060</v>
      </c>
      <c r="K36" s="10">
        <f t="shared" si="6"/>
        <v>4848</v>
      </c>
      <c r="L36" s="10">
        <f t="shared" si="7"/>
        <v>1212</v>
      </c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41" t="s">
        <v>34</v>
      </c>
      <c r="AC36" s="12"/>
    </row>
    <row r="37" ht="48" customHeight="true" spans="1:29">
      <c r="A37" s="10">
        <v>33</v>
      </c>
      <c r="B37" s="14" t="s">
        <v>22</v>
      </c>
      <c r="C37" s="12" t="s">
        <v>23</v>
      </c>
      <c r="D37" s="14" t="s">
        <v>100</v>
      </c>
      <c r="E37" s="14" t="s">
        <v>127</v>
      </c>
      <c r="F37" s="51" t="s">
        <v>48</v>
      </c>
      <c r="G37" s="24" t="s">
        <v>128</v>
      </c>
      <c r="H37" s="15">
        <v>9</v>
      </c>
      <c r="I37" s="10">
        <f t="shared" si="4"/>
        <v>26100</v>
      </c>
      <c r="J37" s="8">
        <f t="shared" si="5"/>
        <v>9000</v>
      </c>
      <c r="K37" s="10">
        <f t="shared" si="6"/>
        <v>7200</v>
      </c>
      <c r="L37" s="10">
        <f t="shared" si="7"/>
        <v>1800</v>
      </c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41" t="s">
        <v>34</v>
      </c>
      <c r="AC37" s="12"/>
    </row>
    <row r="38" ht="48" customHeight="true" spans="1:29">
      <c r="A38" s="10">
        <v>34</v>
      </c>
      <c r="B38" s="14" t="s">
        <v>22</v>
      </c>
      <c r="C38" s="12" t="s">
        <v>23</v>
      </c>
      <c r="D38" s="14" t="s">
        <v>100</v>
      </c>
      <c r="E38" s="14" t="s">
        <v>129</v>
      </c>
      <c r="F38" s="51" t="s">
        <v>130</v>
      </c>
      <c r="G38" s="24" t="s">
        <v>131</v>
      </c>
      <c r="H38" s="15">
        <v>5.73</v>
      </c>
      <c r="I38" s="10">
        <f t="shared" ref="I38:I57" si="37">H38*2900</f>
        <v>16617</v>
      </c>
      <c r="J38" s="8">
        <f t="shared" ref="J38:J57" si="38">H38*1000</f>
        <v>5730</v>
      </c>
      <c r="K38" s="10">
        <f t="shared" ref="K38:K69" si="39">H38*800</f>
        <v>4584</v>
      </c>
      <c r="L38" s="10">
        <f t="shared" ref="L38:L57" si="40">H38*200</f>
        <v>1146</v>
      </c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41" t="s">
        <v>87</v>
      </c>
      <c r="AC38" s="12"/>
    </row>
    <row r="39" ht="48" customHeight="true" spans="1:29">
      <c r="A39" s="10">
        <v>35</v>
      </c>
      <c r="B39" s="14" t="s">
        <v>22</v>
      </c>
      <c r="C39" s="12" t="s">
        <v>23</v>
      </c>
      <c r="D39" s="14" t="s">
        <v>100</v>
      </c>
      <c r="E39" s="14" t="s">
        <v>132</v>
      </c>
      <c r="F39" s="51" t="s">
        <v>133</v>
      </c>
      <c r="G39" s="24" t="s">
        <v>134</v>
      </c>
      <c r="H39" s="15">
        <v>13.1</v>
      </c>
      <c r="I39" s="10">
        <f t="shared" si="37"/>
        <v>37990</v>
      </c>
      <c r="J39" s="8">
        <f t="shared" si="38"/>
        <v>13100</v>
      </c>
      <c r="K39" s="10">
        <f t="shared" si="39"/>
        <v>10480</v>
      </c>
      <c r="L39" s="10">
        <f t="shared" si="40"/>
        <v>2620</v>
      </c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41" t="s">
        <v>34</v>
      </c>
      <c r="AC39" s="12"/>
    </row>
    <row r="40" ht="48" customHeight="true" spans="1:29">
      <c r="A40" s="10">
        <v>36</v>
      </c>
      <c r="B40" s="14" t="s">
        <v>22</v>
      </c>
      <c r="C40" s="12" t="s">
        <v>23</v>
      </c>
      <c r="D40" s="14" t="s">
        <v>100</v>
      </c>
      <c r="E40" s="14" t="s">
        <v>135</v>
      </c>
      <c r="F40" s="51" t="s">
        <v>136</v>
      </c>
      <c r="G40" s="24" t="s">
        <v>137</v>
      </c>
      <c r="H40" s="15">
        <v>7.5</v>
      </c>
      <c r="I40" s="10">
        <f t="shared" si="37"/>
        <v>21750</v>
      </c>
      <c r="J40" s="8">
        <f t="shared" si="38"/>
        <v>7500</v>
      </c>
      <c r="K40" s="10">
        <f t="shared" si="39"/>
        <v>6000</v>
      </c>
      <c r="L40" s="10">
        <f t="shared" si="40"/>
        <v>1500</v>
      </c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41" t="s">
        <v>28</v>
      </c>
      <c r="AC40" s="12"/>
    </row>
    <row r="41" ht="48" customHeight="true" spans="1:29">
      <c r="A41" s="10">
        <v>37</v>
      </c>
      <c r="B41" s="15" t="s">
        <v>22</v>
      </c>
      <c r="C41" s="12" t="s">
        <v>138</v>
      </c>
      <c r="D41" s="12" t="s">
        <v>138</v>
      </c>
      <c r="E41" s="15" t="s">
        <v>139</v>
      </c>
      <c r="F41" s="51" t="s">
        <v>140</v>
      </c>
      <c r="G41" s="24" t="s">
        <v>141</v>
      </c>
      <c r="H41" s="15">
        <v>14.25</v>
      </c>
      <c r="I41" s="10">
        <f t="shared" si="37"/>
        <v>41325</v>
      </c>
      <c r="J41" s="8">
        <f t="shared" si="38"/>
        <v>14250</v>
      </c>
      <c r="K41" s="10">
        <f t="shared" si="39"/>
        <v>11400</v>
      </c>
      <c r="L41" s="10">
        <f t="shared" si="40"/>
        <v>2850</v>
      </c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42" t="s">
        <v>142</v>
      </c>
      <c r="AC41" s="12" t="s">
        <v>29</v>
      </c>
    </row>
    <row r="42" ht="48" customHeight="true" spans="1:29">
      <c r="A42" s="10">
        <v>38</v>
      </c>
      <c r="B42" s="15" t="s">
        <v>22</v>
      </c>
      <c r="C42" s="12" t="s">
        <v>138</v>
      </c>
      <c r="D42" s="12" t="s">
        <v>138</v>
      </c>
      <c r="E42" s="15" t="s">
        <v>143</v>
      </c>
      <c r="F42" s="51" t="s">
        <v>144</v>
      </c>
      <c r="G42" s="24" t="s">
        <v>145</v>
      </c>
      <c r="H42" s="15">
        <v>8.43</v>
      </c>
      <c r="I42" s="10">
        <f t="shared" si="37"/>
        <v>24447</v>
      </c>
      <c r="J42" s="8">
        <f t="shared" si="38"/>
        <v>8430</v>
      </c>
      <c r="K42" s="10">
        <f t="shared" si="39"/>
        <v>6744</v>
      </c>
      <c r="L42" s="10">
        <f t="shared" si="40"/>
        <v>1686</v>
      </c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42" t="s">
        <v>142</v>
      </c>
      <c r="AC42" s="12"/>
    </row>
    <row r="43" ht="48" customHeight="true" spans="1:29">
      <c r="A43" s="10">
        <v>39</v>
      </c>
      <c r="B43" s="15" t="s">
        <v>22</v>
      </c>
      <c r="C43" s="12" t="s">
        <v>138</v>
      </c>
      <c r="D43" s="12" t="s">
        <v>138</v>
      </c>
      <c r="E43" s="15" t="s">
        <v>146</v>
      </c>
      <c r="F43" s="51" t="s">
        <v>144</v>
      </c>
      <c r="G43" s="24" t="s">
        <v>147</v>
      </c>
      <c r="H43" s="15">
        <v>7.98</v>
      </c>
      <c r="I43" s="10">
        <f t="shared" si="37"/>
        <v>23142</v>
      </c>
      <c r="J43" s="8">
        <f t="shared" si="38"/>
        <v>7980</v>
      </c>
      <c r="K43" s="10">
        <f t="shared" si="39"/>
        <v>6384</v>
      </c>
      <c r="L43" s="10">
        <f t="shared" si="40"/>
        <v>1596</v>
      </c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42" t="s">
        <v>142</v>
      </c>
      <c r="AC43" s="12"/>
    </row>
    <row r="44" ht="48" customHeight="true" spans="1:29">
      <c r="A44" s="10">
        <v>40</v>
      </c>
      <c r="B44" s="15" t="s">
        <v>22</v>
      </c>
      <c r="C44" s="12" t="s">
        <v>138</v>
      </c>
      <c r="D44" s="12" t="s">
        <v>138</v>
      </c>
      <c r="E44" s="15" t="s">
        <v>148</v>
      </c>
      <c r="F44" s="51" t="s">
        <v>149</v>
      </c>
      <c r="G44" s="24" t="s">
        <v>150</v>
      </c>
      <c r="H44" s="15">
        <v>5.91</v>
      </c>
      <c r="I44" s="10">
        <f t="shared" si="37"/>
        <v>17139</v>
      </c>
      <c r="J44" s="8">
        <f t="shared" si="38"/>
        <v>5910</v>
      </c>
      <c r="K44" s="10">
        <f t="shared" si="39"/>
        <v>4728</v>
      </c>
      <c r="L44" s="10">
        <f t="shared" si="40"/>
        <v>1182</v>
      </c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42" t="s">
        <v>142</v>
      </c>
      <c r="AC44" s="12"/>
    </row>
    <row r="45" ht="48" customHeight="true" spans="1:29">
      <c r="A45" s="10">
        <v>41</v>
      </c>
      <c r="B45" s="15" t="s">
        <v>22</v>
      </c>
      <c r="C45" s="12" t="s">
        <v>138</v>
      </c>
      <c r="D45" s="12" t="s">
        <v>138</v>
      </c>
      <c r="E45" s="15" t="s">
        <v>151</v>
      </c>
      <c r="F45" s="51" t="s">
        <v>149</v>
      </c>
      <c r="G45" s="24" t="s">
        <v>152</v>
      </c>
      <c r="H45" s="15">
        <v>11.96</v>
      </c>
      <c r="I45" s="10">
        <f t="shared" si="37"/>
        <v>34684</v>
      </c>
      <c r="J45" s="8">
        <f t="shared" si="38"/>
        <v>11960</v>
      </c>
      <c r="K45" s="10">
        <f t="shared" si="39"/>
        <v>9568</v>
      </c>
      <c r="L45" s="10">
        <f t="shared" si="40"/>
        <v>2392</v>
      </c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42" t="s">
        <v>142</v>
      </c>
      <c r="AC45" s="12"/>
    </row>
    <row r="46" ht="48" customHeight="true" spans="1:29">
      <c r="A46" s="10">
        <v>42</v>
      </c>
      <c r="B46" s="15" t="s">
        <v>22</v>
      </c>
      <c r="C46" s="12" t="s">
        <v>138</v>
      </c>
      <c r="D46" s="12" t="s">
        <v>138</v>
      </c>
      <c r="E46" s="15" t="s">
        <v>153</v>
      </c>
      <c r="F46" s="51" t="s">
        <v>154</v>
      </c>
      <c r="G46" s="24" t="s">
        <v>155</v>
      </c>
      <c r="H46" s="15">
        <v>8.36</v>
      </c>
      <c r="I46" s="10">
        <f t="shared" si="37"/>
        <v>24244</v>
      </c>
      <c r="J46" s="8">
        <f t="shared" si="38"/>
        <v>8360</v>
      </c>
      <c r="K46" s="10">
        <f t="shared" si="39"/>
        <v>6688</v>
      </c>
      <c r="L46" s="10">
        <f t="shared" si="40"/>
        <v>1672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43" t="s">
        <v>156</v>
      </c>
      <c r="AC46" s="12"/>
    </row>
    <row r="47" ht="48" customHeight="true" spans="1:29">
      <c r="A47" s="10">
        <v>43</v>
      </c>
      <c r="B47" s="15" t="s">
        <v>22</v>
      </c>
      <c r="C47" s="12" t="s">
        <v>138</v>
      </c>
      <c r="D47" s="12" t="s">
        <v>138</v>
      </c>
      <c r="E47" s="15" t="s">
        <v>157</v>
      </c>
      <c r="F47" s="51" t="s">
        <v>158</v>
      </c>
      <c r="G47" s="24" t="s">
        <v>159</v>
      </c>
      <c r="H47" s="15">
        <v>5.95</v>
      </c>
      <c r="I47" s="10">
        <f t="shared" si="37"/>
        <v>17255</v>
      </c>
      <c r="J47" s="8">
        <f t="shared" si="38"/>
        <v>5950</v>
      </c>
      <c r="K47" s="10">
        <f t="shared" si="39"/>
        <v>4760</v>
      </c>
      <c r="L47" s="10">
        <f t="shared" si="40"/>
        <v>1190</v>
      </c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43" t="s">
        <v>156</v>
      </c>
      <c r="AC47" s="12"/>
    </row>
    <row r="48" ht="48" customHeight="true" spans="1:29">
      <c r="A48" s="10">
        <v>44</v>
      </c>
      <c r="B48" s="15" t="s">
        <v>22</v>
      </c>
      <c r="C48" s="12" t="s">
        <v>138</v>
      </c>
      <c r="D48" s="12" t="s">
        <v>138</v>
      </c>
      <c r="E48" s="15" t="s">
        <v>160</v>
      </c>
      <c r="F48" s="51" t="s">
        <v>161</v>
      </c>
      <c r="G48" s="24" t="s">
        <v>162</v>
      </c>
      <c r="H48" s="15">
        <v>20.53</v>
      </c>
      <c r="I48" s="10">
        <f t="shared" si="37"/>
        <v>59537</v>
      </c>
      <c r="J48" s="8">
        <f t="shared" si="38"/>
        <v>20530</v>
      </c>
      <c r="K48" s="10">
        <f t="shared" si="39"/>
        <v>16424</v>
      </c>
      <c r="L48" s="10">
        <f t="shared" si="40"/>
        <v>4106</v>
      </c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43" t="s">
        <v>156</v>
      </c>
      <c r="AC48" s="12"/>
    </row>
    <row r="49" ht="48" customHeight="true" spans="1:29">
      <c r="A49" s="10">
        <v>45</v>
      </c>
      <c r="B49" s="15" t="s">
        <v>22</v>
      </c>
      <c r="C49" s="12" t="s">
        <v>138</v>
      </c>
      <c r="D49" s="12" t="s">
        <v>138</v>
      </c>
      <c r="E49" s="15" t="s">
        <v>163</v>
      </c>
      <c r="F49" s="51" t="s">
        <v>149</v>
      </c>
      <c r="G49" s="24" t="s">
        <v>164</v>
      </c>
      <c r="H49" s="15">
        <v>19.62</v>
      </c>
      <c r="I49" s="10">
        <f t="shared" si="37"/>
        <v>56898</v>
      </c>
      <c r="J49" s="8">
        <f t="shared" si="38"/>
        <v>19620</v>
      </c>
      <c r="K49" s="10">
        <f t="shared" si="39"/>
        <v>15696</v>
      </c>
      <c r="L49" s="10">
        <f t="shared" si="40"/>
        <v>3924</v>
      </c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43" t="s">
        <v>156</v>
      </c>
      <c r="AC49" s="12"/>
    </row>
    <row r="50" ht="48" customHeight="true" spans="1:29">
      <c r="A50" s="10">
        <v>46</v>
      </c>
      <c r="B50" s="15" t="s">
        <v>22</v>
      </c>
      <c r="C50" s="12" t="s">
        <v>138</v>
      </c>
      <c r="D50" s="12" t="s">
        <v>138</v>
      </c>
      <c r="E50" s="15" t="s">
        <v>165</v>
      </c>
      <c r="F50" s="24" t="s">
        <v>166</v>
      </c>
      <c r="G50" s="24" t="s">
        <v>167</v>
      </c>
      <c r="H50" s="15">
        <v>8.25</v>
      </c>
      <c r="I50" s="10">
        <f t="shared" si="37"/>
        <v>23925</v>
      </c>
      <c r="J50" s="8">
        <f t="shared" si="38"/>
        <v>8250</v>
      </c>
      <c r="K50" s="10">
        <f t="shared" si="39"/>
        <v>6600</v>
      </c>
      <c r="L50" s="10">
        <f t="shared" si="40"/>
        <v>1650</v>
      </c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43" t="s">
        <v>156</v>
      </c>
      <c r="AC50" s="12" t="s">
        <v>29</v>
      </c>
    </row>
    <row r="51" ht="48" customHeight="true" spans="1:29">
      <c r="A51" s="10">
        <v>47</v>
      </c>
      <c r="B51" s="15" t="s">
        <v>22</v>
      </c>
      <c r="C51" s="12" t="s">
        <v>138</v>
      </c>
      <c r="D51" s="12" t="s">
        <v>138</v>
      </c>
      <c r="E51" s="15" t="s">
        <v>168</v>
      </c>
      <c r="F51" s="51" t="s">
        <v>169</v>
      </c>
      <c r="G51" s="24" t="s">
        <v>170</v>
      </c>
      <c r="H51" s="15">
        <v>7.73</v>
      </c>
      <c r="I51" s="10">
        <f t="shared" si="37"/>
        <v>22417</v>
      </c>
      <c r="J51" s="8">
        <f t="shared" si="38"/>
        <v>7730</v>
      </c>
      <c r="K51" s="10">
        <f t="shared" si="39"/>
        <v>6184</v>
      </c>
      <c r="L51" s="10">
        <f t="shared" si="40"/>
        <v>1546</v>
      </c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43" t="s">
        <v>156</v>
      </c>
      <c r="AC51" s="12"/>
    </row>
    <row r="52" ht="48" customHeight="true" spans="1:29">
      <c r="A52" s="10">
        <v>48</v>
      </c>
      <c r="B52" s="15" t="s">
        <v>22</v>
      </c>
      <c r="C52" s="12" t="s">
        <v>138</v>
      </c>
      <c r="D52" s="12" t="s">
        <v>138</v>
      </c>
      <c r="E52" s="29" t="s">
        <v>171</v>
      </c>
      <c r="F52" s="51" t="s">
        <v>172</v>
      </c>
      <c r="G52" s="24" t="s">
        <v>173</v>
      </c>
      <c r="H52" s="15">
        <v>6.68</v>
      </c>
      <c r="I52" s="10">
        <f t="shared" si="37"/>
        <v>19372</v>
      </c>
      <c r="J52" s="8">
        <f t="shared" si="38"/>
        <v>6680</v>
      </c>
      <c r="K52" s="10">
        <f t="shared" si="39"/>
        <v>5344</v>
      </c>
      <c r="L52" s="10">
        <f t="shared" si="40"/>
        <v>1336</v>
      </c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43" t="s">
        <v>156</v>
      </c>
      <c r="AC52" s="12"/>
    </row>
    <row r="53" ht="48" customHeight="true" spans="1:29">
      <c r="A53" s="10">
        <v>49</v>
      </c>
      <c r="B53" s="15" t="s">
        <v>22</v>
      </c>
      <c r="C53" s="12" t="s">
        <v>138</v>
      </c>
      <c r="D53" s="12" t="s">
        <v>138</v>
      </c>
      <c r="E53" s="15" t="s">
        <v>174</v>
      </c>
      <c r="F53" s="51" t="s">
        <v>161</v>
      </c>
      <c r="G53" s="24" t="s">
        <v>175</v>
      </c>
      <c r="H53" s="15">
        <v>7.66</v>
      </c>
      <c r="I53" s="10">
        <f t="shared" si="37"/>
        <v>22214</v>
      </c>
      <c r="J53" s="8">
        <f t="shared" si="38"/>
        <v>7660</v>
      </c>
      <c r="K53" s="10">
        <f t="shared" si="39"/>
        <v>6128</v>
      </c>
      <c r="L53" s="10">
        <f t="shared" si="40"/>
        <v>1532</v>
      </c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43" t="s">
        <v>156</v>
      </c>
      <c r="AC53" s="12"/>
    </row>
    <row r="54" ht="48" customHeight="true" spans="1:29">
      <c r="A54" s="10">
        <v>50</v>
      </c>
      <c r="B54" s="15" t="s">
        <v>22</v>
      </c>
      <c r="C54" s="12" t="s">
        <v>138</v>
      </c>
      <c r="D54" s="12" t="s">
        <v>138</v>
      </c>
      <c r="E54" s="15" t="s">
        <v>176</v>
      </c>
      <c r="F54" s="51" t="s">
        <v>177</v>
      </c>
      <c r="G54" s="24" t="s">
        <v>178</v>
      </c>
      <c r="H54" s="15">
        <v>21.17</v>
      </c>
      <c r="I54" s="10">
        <f t="shared" si="37"/>
        <v>61393</v>
      </c>
      <c r="J54" s="8">
        <f t="shared" si="38"/>
        <v>21170</v>
      </c>
      <c r="K54" s="10">
        <f t="shared" si="39"/>
        <v>16936</v>
      </c>
      <c r="L54" s="10">
        <f t="shared" si="40"/>
        <v>4234</v>
      </c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43" t="s">
        <v>156</v>
      </c>
      <c r="AC54" s="12"/>
    </row>
    <row r="55" ht="48" customHeight="true" spans="1:29">
      <c r="A55" s="10">
        <v>51</v>
      </c>
      <c r="B55" s="15" t="s">
        <v>22</v>
      </c>
      <c r="C55" s="12" t="s">
        <v>138</v>
      </c>
      <c r="D55" s="12" t="s">
        <v>138</v>
      </c>
      <c r="E55" s="15" t="s">
        <v>179</v>
      </c>
      <c r="F55" s="51" t="s">
        <v>180</v>
      </c>
      <c r="G55" s="24" t="s">
        <v>181</v>
      </c>
      <c r="H55" s="15">
        <v>7.79</v>
      </c>
      <c r="I55" s="10">
        <f t="shared" si="37"/>
        <v>22591</v>
      </c>
      <c r="J55" s="8">
        <f t="shared" si="38"/>
        <v>7790</v>
      </c>
      <c r="K55" s="10">
        <f t="shared" si="39"/>
        <v>6232</v>
      </c>
      <c r="L55" s="10">
        <f t="shared" si="40"/>
        <v>1558</v>
      </c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43" t="s">
        <v>156</v>
      </c>
      <c r="AC55" s="12"/>
    </row>
    <row r="56" ht="48" customHeight="true" spans="1:29">
      <c r="A56" s="10">
        <v>52</v>
      </c>
      <c r="B56" s="15" t="s">
        <v>22</v>
      </c>
      <c r="C56" s="12" t="s">
        <v>138</v>
      </c>
      <c r="D56" s="12" t="s">
        <v>138</v>
      </c>
      <c r="E56" s="15" t="s">
        <v>182</v>
      </c>
      <c r="F56" s="51" t="s">
        <v>183</v>
      </c>
      <c r="G56" s="24" t="s">
        <v>184</v>
      </c>
      <c r="H56" s="15">
        <v>7.92</v>
      </c>
      <c r="I56" s="10">
        <f t="shared" si="37"/>
        <v>22968</v>
      </c>
      <c r="J56" s="8">
        <f t="shared" si="38"/>
        <v>7920</v>
      </c>
      <c r="K56" s="10">
        <f t="shared" si="39"/>
        <v>6336</v>
      </c>
      <c r="L56" s="10">
        <f t="shared" si="40"/>
        <v>1584</v>
      </c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43" t="s">
        <v>156</v>
      </c>
      <c r="AC56" s="12"/>
    </row>
    <row r="57" s="1" customFormat="true" ht="48" customHeight="true" spans="1:29">
      <c r="A57" s="10">
        <v>53</v>
      </c>
      <c r="B57" s="15" t="s">
        <v>22</v>
      </c>
      <c r="C57" s="12" t="s">
        <v>138</v>
      </c>
      <c r="D57" s="12" t="s">
        <v>138</v>
      </c>
      <c r="E57" s="15" t="s">
        <v>185</v>
      </c>
      <c r="F57" s="51" t="s">
        <v>169</v>
      </c>
      <c r="G57" s="24" t="s">
        <v>186</v>
      </c>
      <c r="H57" s="15">
        <v>8.16</v>
      </c>
      <c r="I57" s="10">
        <f t="shared" si="37"/>
        <v>23664</v>
      </c>
      <c r="J57" s="8">
        <f t="shared" si="38"/>
        <v>8160</v>
      </c>
      <c r="K57" s="10">
        <f t="shared" si="39"/>
        <v>6528</v>
      </c>
      <c r="L57" s="10">
        <f t="shared" si="40"/>
        <v>1632</v>
      </c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43" t="s">
        <v>156</v>
      </c>
      <c r="AC57" s="45"/>
    </row>
    <row r="58" ht="45" spans="1:29">
      <c r="A58" s="10">
        <v>54</v>
      </c>
      <c r="B58" s="16" t="s">
        <v>187</v>
      </c>
      <c r="C58" s="17" t="s">
        <v>188</v>
      </c>
      <c r="D58" s="16" t="s">
        <v>189</v>
      </c>
      <c r="E58" s="16" t="s">
        <v>190</v>
      </c>
      <c r="F58" s="30" t="s">
        <v>191</v>
      </c>
      <c r="G58" s="23" t="s">
        <v>192</v>
      </c>
      <c r="H58" s="16">
        <v>6.89</v>
      </c>
      <c r="I58" s="15">
        <f t="shared" ref="I58:I66" si="41">H58*3100</f>
        <v>21359</v>
      </c>
      <c r="J58" s="35">
        <f>H58*1100</f>
        <v>7579</v>
      </c>
      <c r="K58" s="10">
        <f t="shared" si="39"/>
        <v>5512</v>
      </c>
      <c r="L58" s="15">
        <f t="shared" ref="L58:L67" si="42">H58*300</f>
        <v>2067</v>
      </c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17" t="s">
        <v>193</v>
      </c>
      <c r="AC58" s="41"/>
    </row>
    <row r="59" ht="45" spans="1:29">
      <c r="A59" s="10">
        <v>55</v>
      </c>
      <c r="B59" s="16" t="s">
        <v>187</v>
      </c>
      <c r="C59" s="17" t="s">
        <v>188</v>
      </c>
      <c r="D59" s="16" t="s">
        <v>194</v>
      </c>
      <c r="E59" s="16" t="s">
        <v>195</v>
      </c>
      <c r="F59" s="30" t="s">
        <v>196</v>
      </c>
      <c r="G59" s="23" t="s">
        <v>197</v>
      </c>
      <c r="H59" s="16">
        <v>6.83</v>
      </c>
      <c r="I59" s="15">
        <f t="shared" si="41"/>
        <v>21173</v>
      </c>
      <c r="J59" s="35">
        <f t="shared" ref="J59:J98" si="43">H59*1100</f>
        <v>7513</v>
      </c>
      <c r="K59" s="10">
        <f t="shared" si="39"/>
        <v>5464</v>
      </c>
      <c r="L59" s="15">
        <f t="shared" si="42"/>
        <v>2049</v>
      </c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17" t="s">
        <v>198</v>
      </c>
      <c r="AC59" s="12" t="s">
        <v>29</v>
      </c>
    </row>
    <row r="60" ht="45" spans="1:29">
      <c r="A60" s="10">
        <v>56</v>
      </c>
      <c r="B60" s="16" t="s">
        <v>187</v>
      </c>
      <c r="C60" s="17" t="s">
        <v>188</v>
      </c>
      <c r="D60" s="16" t="s">
        <v>194</v>
      </c>
      <c r="E60" s="16" t="s">
        <v>199</v>
      </c>
      <c r="F60" s="30" t="s">
        <v>191</v>
      </c>
      <c r="G60" s="23" t="s">
        <v>200</v>
      </c>
      <c r="H60" s="16">
        <v>7.11</v>
      </c>
      <c r="I60" s="15">
        <f t="shared" si="41"/>
        <v>22041</v>
      </c>
      <c r="J60" s="35">
        <f t="shared" si="43"/>
        <v>7821</v>
      </c>
      <c r="K60" s="10">
        <f t="shared" si="39"/>
        <v>5688</v>
      </c>
      <c r="L60" s="15">
        <f t="shared" si="42"/>
        <v>2133</v>
      </c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17" t="s">
        <v>198</v>
      </c>
      <c r="AC60" s="12"/>
    </row>
    <row r="61" ht="45" spans="1:29">
      <c r="A61" s="10">
        <v>57</v>
      </c>
      <c r="B61" s="16" t="s">
        <v>187</v>
      </c>
      <c r="C61" s="17" t="s">
        <v>188</v>
      </c>
      <c r="D61" s="16" t="s">
        <v>201</v>
      </c>
      <c r="E61" s="16" t="s">
        <v>202</v>
      </c>
      <c r="F61" s="30" t="s">
        <v>203</v>
      </c>
      <c r="G61" s="23" t="s">
        <v>204</v>
      </c>
      <c r="H61" s="16">
        <v>5.28</v>
      </c>
      <c r="I61" s="15">
        <f t="shared" si="41"/>
        <v>16368</v>
      </c>
      <c r="J61" s="35">
        <f t="shared" si="43"/>
        <v>5808</v>
      </c>
      <c r="K61" s="10">
        <f t="shared" si="39"/>
        <v>4224</v>
      </c>
      <c r="L61" s="15">
        <f t="shared" si="42"/>
        <v>1584</v>
      </c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17" t="s">
        <v>205</v>
      </c>
      <c r="AC61" s="12"/>
    </row>
    <row r="62" ht="45" spans="1:29">
      <c r="A62" s="10">
        <v>58</v>
      </c>
      <c r="B62" s="16" t="s">
        <v>187</v>
      </c>
      <c r="C62" s="17" t="s">
        <v>188</v>
      </c>
      <c r="D62" s="16" t="s">
        <v>189</v>
      </c>
      <c r="E62" s="16" t="s">
        <v>206</v>
      </c>
      <c r="F62" s="30" t="s">
        <v>207</v>
      </c>
      <c r="G62" s="23" t="s">
        <v>208</v>
      </c>
      <c r="H62" s="16">
        <v>5.19</v>
      </c>
      <c r="I62" s="15">
        <f t="shared" si="41"/>
        <v>16089</v>
      </c>
      <c r="J62" s="35">
        <f t="shared" si="43"/>
        <v>5709</v>
      </c>
      <c r="K62" s="10">
        <f t="shared" si="39"/>
        <v>4152</v>
      </c>
      <c r="L62" s="15">
        <f t="shared" si="42"/>
        <v>1557</v>
      </c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17" t="s">
        <v>193</v>
      </c>
      <c r="AC62" s="12"/>
    </row>
    <row r="63" ht="115" customHeight="true" spans="1:29">
      <c r="A63" s="10">
        <v>59</v>
      </c>
      <c r="B63" s="16" t="s">
        <v>187</v>
      </c>
      <c r="C63" s="17" t="s">
        <v>188</v>
      </c>
      <c r="D63" s="16" t="s">
        <v>201</v>
      </c>
      <c r="E63" s="16" t="s">
        <v>209</v>
      </c>
      <c r="F63" s="30" t="s">
        <v>210</v>
      </c>
      <c r="G63" s="23" t="s">
        <v>211</v>
      </c>
      <c r="H63" s="16">
        <v>9.24</v>
      </c>
      <c r="I63" s="15">
        <f t="shared" si="41"/>
        <v>28644</v>
      </c>
      <c r="J63" s="35">
        <f t="shared" si="43"/>
        <v>10164</v>
      </c>
      <c r="K63" s="10">
        <f t="shared" si="39"/>
        <v>7392</v>
      </c>
      <c r="L63" s="15">
        <f t="shared" si="42"/>
        <v>2772</v>
      </c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17" t="s">
        <v>212</v>
      </c>
      <c r="AC63" s="12"/>
    </row>
    <row r="64" ht="46" customHeight="true" spans="1:29">
      <c r="A64" s="10">
        <v>60</v>
      </c>
      <c r="B64" s="16" t="s">
        <v>187</v>
      </c>
      <c r="C64" s="17" t="s">
        <v>188</v>
      </c>
      <c r="D64" s="16" t="s">
        <v>189</v>
      </c>
      <c r="E64" s="16" t="s">
        <v>213</v>
      </c>
      <c r="F64" s="31" t="s">
        <v>214</v>
      </c>
      <c r="G64" s="23" t="s">
        <v>215</v>
      </c>
      <c r="H64" s="16">
        <v>6.31</v>
      </c>
      <c r="I64" s="15">
        <f t="shared" si="41"/>
        <v>19561</v>
      </c>
      <c r="J64" s="35">
        <f t="shared" si="43"/>
        <v>6941</v>
      </c>
      <c r="K64" s="10">
        <f t="shared" si="39"/>
        <v>5048</v>
      </c>
      <c r="L64" s="15">
        <f t="shared" si="42"/>
        <v>1893</v>
      </c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17" t="s">
        <v>216</v>
      </c>
      <c r="AC64" s="12"/>
    </row>
    <row r="65" ht="90" spans="1:29">
      <c r="A65" s="10">
        <v>61</v>
      </c>
      <c r="B65" s="16" t="s">
        <v>187</v>
      </c>
      <c r="C65" s="46" t="s">
        <v>217</v>
      </c>
      <c r="D65" s="46" t="s">
        <v>218</v>
      </c>
      <c r="E65" s="46" t="s">
        <v>219</v>
      </c>
      <c r="F65" s="31" t="s">
        <v>220</v>
      </c>
      <c r="G65" s="23" t="s">
        <v>221</v>
      </c>
      <c r="H65" s="16">
        <v>8.88</v>
      </c>
      <c r="I65" s="15">
        <f t="shared" si="41"/>
        <v>27528</v>
      </c>
      <c r="J65" s="35">
        <f t="shared" si="43"/>
        <v>9768</v>
      </c>
      <c r="K65" s="10">
        <f t="shared" si="39"/>
        <v>7104</v>
      </c>
      <c r="L65" s="15">
        <f t="shared" si="42"/>
        <v>2664</v>
      </c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17" t="s">
        <v>212</v>
      </c>
      <c r="AC65" s="12"/>
    </row>
    <row r="66" ht="170" customHeight="true" spans="1:29">
      <c r="A66" s="10">
        <v>62</v>
      </c>
      <c r="B66" s="16" t="s">
        <v>187</v>
      </c>
      <c r="C66" s="16" t="s">
        <v>222</v>
      </c>
      <c r="D66" s="16" t="s">
        <v>223</v>
      </c>
      <c r="E66" s="16" t="s">
        <v>224</v>
      </c>
      <c r="F66" s="31" t="s">
        <v>225</v>
      </c>
      <c r="G66" s="23" t="s">
        <v>226</v>
      </c>
      <c r="H66" s="16">
        <v>5.21</v>
      </c>
      <c r="I66" s="15">
        <f t="shared" si="41"/>
        <v>16151</v>
      </c>
      <c r="J66" s="35">
        <f t="shared" si="43"/>
        <v>5731</v>
      </c>
      <c r="K66" s="10">
        <f t="shared" si="39"/>
        <v>4168</v>
      </c>
      <c r="L66" s="15">
        <f t="shared" si="42"/>
        <v>1563</v>
      </c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17" t="s">
        <v>227</v>
      </c>
      <c r="AC66" s="12"/>
    </row>
    <row r="67" ht="53" customHeight="true" spans="1:29">
      <c r="A67" s="10">
        <v>63</v>
      </c>
      <c r="B67" s="16" t="s">
        <v>187</v>
      </c>
      <c r="C67" s="16" t="s">
        <v>222</v>
      </c>
      <c r="D67" s="16" t="s">
        <v>223</v>
      </c>
      <c r="E67" s="16" t="s">
        <v>228</v>
      </c>
      <c r="F67" s="31" t="s">
        <v>229</v>
      </c>
      <c r="G67" s="23" t="s">
        <v>230</v>
      </c>
      <c r="H67" s="16">
        <v>5.53</v>
      </c>
      <c r="I67" s="15">
        <v>17143</v>
      </c>
      <c r="J67" s="35">
        <f t="shared" si="43"/>
        <v>6083</v>
      </c>
      <c r="K67" s="10">
        <v>4424</v>
      </c>
      <c r="L67" s="15">
        <f t="shared" si="42"/>
        <v>1659</v>
      </c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17" t="s">
        <v>227</v>
      </c>
      <c r="AC67" s="12"/>
    </row>
    <row r="68" ht="52" customHeight="true" spans="1:29">
      <c r="A68" s="10">
        <v>64</v>
      </c>
      <c r="B68" s="12" t="s">
        <v>231</v>
      </c>
      <c r="C68" s="26" t="s">
        <v>232</v>
      </c>
      <c r="D68" s="12" t="s">
        <v>233</v>
      </c>
      <c r="E68" s="12" t="s">
        <v>234</v>
      </c>
      <c r="F68" s="53" t="s">
        <v>235</v>
      </c>
      <c r="G68" s="24" t="s">
        <v>236</v>
      </c>
      <c r="H68" s="12">
        <v>5.8</v>
      </c>
      <c r="I68" s="15">
        <f t="shared" ref="I68:I98" si="44">H68*3100</f>
        <v>17980</v>
      </c>
      <c r="J68" s="35">
        <f t="shared" si="43"/>
        <v>6380</v>
      </c>
      <c r="K68" s="10">
        <f>H68*800</f>
        <v>4640</v>
      </c>
      <c r="L68" s="15">
        <f t="shared" ref="L68:L98" si="45">H68*300</f>
        <v>1740</v>
      </c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12" t="s">
        <v>237</v>
      </c>
      <c r="AC68" s="12"/>
    </row>
    <row r="69" ht="96" customHeight="true" spans="1:29">
      <c r="A69" s="10">
        <v>65</v>
      </c>
      <c r="B69" s="12" t="s">
        <v>231</v>
      </c>
      <c r="C69" s="26" t="s">
        <v>232</v>
      </c>
      <c r="D69" s="12" t="s">
        <v>233</v>
      </c>
      <c r="E69" s="12" t="s">
        <v>238</v>
      </c>
      <c r="F69" s="53" t="s">
        <v>239</v>
      </c>
      <c r="G69" s="24" t="s">
        <v>240</v>
      </c>
      <c r="H69" s="12">
        <v>4.9</v>
      </c>
      <c r="I69" s="15">
        <f t="shared" si="44"/>
        <v>15190</v>
      </c>
      <c r="J69" s="35">
        <f t="shared" si="43"/>
        <v>5390</v>
      </c>
      <c r="K69" s="10">
        <f>H69*800</f>
        <v>3920</v>
      </c>
      <c r="L69" s="15">
        <f t="shared" si="45"/>
        <v>1470</v>
      </c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12" t="s">
        <v>241</v>
      </c>
      <c r="AC69" s="12"/>
    </row>
    <row r="70" ht="95" customHeight="true" spans="1:29">
      <c r="A70" s="10">
        <v>66</v>
      </c>
      <c r="B70" s="12" t="s">
        <v>231</v>
      </c>
      <c r="C70" s="12" t="s">
        <v>242</v>
      </c>
      <c r="D70" s="12" t="s">
        <v>243</v>
      </c>
      <c r="E70" s="12" t="s">
        <v>244</v>
      </c>
      <c r="F70" s="53" t="s">
        <v>245</v>
      </c>
      <c r="G70" s="24" t="s">
        <v>246</v>
      </c>
      <c r="H70" s="12">
        <v>3.01</v>
      </c>
      <c r="I70" s="15">
        <f t="shared" si="44"/>
        <v>9331</v>
      </c>
      <c r="J70" s="35">
        <f t="shared" si="43"/>
        <v>3311</v>
      </c>
      <c r="K70" s="10">
        <f t="shared" ref="K70:K98" si="46">H70*800</f>
        <v>2408</v>
      </c>
      <c r="L70" s="15">
        <f t="shared" si="45"/>
        <v>903</v>
      </c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12" t="s">
        <v>247</v>
      </c>
      <c r="AC70" s="12"/>
    </row>
    <row r="71" ht="51" customHeight="true" spans="1:29">
      <c r="A71" s="10">
        <v>67</v>
      </c>
      <c r="B71" s="12" t="s">
        <v>231</v>
      </c>
      <c r="C71" s="12" t="s">
        <v>248</v>
      </c>
      <c r="D71" s="12" t="s">
        <v>249</v>
      </c>
      <c r="E71" s="12" t="s">
        <v>250</v>
      </c>
      <c r="F71" s="12" t="s">
        <v>251</v>
      </c>
      <c r="G71" s="24" t="s">
        <v>252</v>
      </c>
      <c r="H71" s="12">
        <v>7.08</v>
      </c>
      <c r="I71" s="15">
        <f t="shared" si="44"/>
        <v>21948</v>
      </c>
      <c r="J71" s="35">
        <f t="shared" si="43"/>
        <v>7788</v>
      </c>
      <c r="K71" s="10">
        <f t="shared" si="46"/>
        <v>5664</v>
      </c>
      <c r="L71" s="15">
        <f t="shared" si="45"/>
        <v>2124</v>
      </c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12" t="s">
        <v>253</v>
      </c>
      <c r="AC71" s="12" t="s">
        <v>29</v>
      </c>
    </row>
    <row r="72" ht="45" spans="1:29">
      <c r="A72" s="10">
        <v>68</v>
      </c>
      <c r="B72" s="12" t="s">
        <v>231</v>
      </c>
      <c r="C72" s="12" t="s">
        <v>248</v>
      </c>
      <c r="D72" s="12" t="s">
        <v>254</v>
      </c>
      <c r="E72" s="12" t="s">
        <v>255</v>
      </c>
      <c r="F72" s="53" t="s">
        <v>256</v>
      </c>
      <c r="G72" s="24" t="s">
        <v>257</v>
      </c>
      <c r="H72" s="12">
        <v>9.88</v>
      </c>
      <c r="I72" s="15">
        <f t="shared" si="44"/>
        <v>30628</v>
      </c>
      <c r="J72" s="35">
        <f t="shared" si="43"/>
        <v>10868</v>
      </c>
      <c r="K72" s="10">
        <f t="shared" si="46"/>
        <v>7904</v>
      </c>
      <c r="L72" s="15">
        <f t="shared" si="45"/>
        <v>2964</v>
      </c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12" t="s">
        <v>258</v>
      </c>
      <c r="AC72" s="12"/>
    </row>
    <row r="73" ht="136" customHeight="true" spans="1:29">
      <c r="A73" s="10">
        <v>69</v>
      </c>
      <c r="B73" s="12" t="s">
        <v>231</v>
      </c>
      <c r="C73" s="12" t="s">
        <v>248</v>
      </c>
      <c r="D73" s="12" t="s">
        <v>259</v>
      </c>
      <c r="E73" s="12" t="s">
        <v>260</v>
      </c>
      <c r="F73" s="53" t="s">
        <v>261</v>
      </c>
      <c r="G73" s="24" t="s">
        <v>262</v>
      </c>
      <c r="H73" s="12">
        <v>7.8</v>
      </c>
      <c r="I73" s="15">
        <f t="shared" si="44"/>
        <v>24180</v>
      </c>
      <c r="J73" s="35">
        <f t="shared" si="43"/>
        <v>8580</v>
      </c>
      <c r="K73" s="10">
        <f t="shared" si="46"/>
        <v>6240</v>
      </c>
      <c r="L73" s="15">
        <f t="shared" si="45"/>
        <v>2340</v>
      </c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12" t="s">
        <v>263</v>
      </c>
      <c r="AC73" s="12"/>
    </row>
    <row r="74" ht="45" spans="1:29">
      <c r="A74" s="10">
        <v>70</v>
      </c>
      <c r="B74" s="12" t="s">
        <v>231</v>
      </c>
      <c r="C74" s="12" t="s">
        <v>264</v>
      </c>
      <c r="D74" s="12" t="s">
        <v>265</v>
      </c>
      <c r="E74" s="12" t="s">
        <v>266</v>
      </c>
      <c r="F74" s="53" t="s">
        <v>261</v>
      </c>
      <c r="G74" s="24" t="s">
        <v>267</v>
      </c>
      <c r="H74" s="12">
        <v>3.21</v>
      </c>
      <c r="I74" s="15">
        <f t="shared" si="44"/>
        <v>9951</v>
      </c>
      <c r="J74" s="35">
        <f t="shared" si="43"/>
        <v>3531</v>
      </c>
      <c r="K74" s="10">
        <f t="shared" si="46"/>
        <v>2568</v>
      </c>
      <c r="L74" s="15">
        <f t="shared" si="45"/>
        <v>963</v>
      </c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12" t="s">
        <v>268</v>
      </c>
      <c r="AC74" s="12"/>
    </row>
    <row r="75" ht="135" spans="1:29">
      <c r="A75" s="10">
        <v>71</v>
      </c>
      <c r="B75" s="12" t="s">
        <v>231</v>
      </c>
      <c r="C75" s="26" t="s">
        <v>232</v>
      </c>
      <c r="D75" s="12" t="s">
        <v>233</v>
      </c>
      <c r="E75" s="12" t="s">
        <v>269</v>
      </c>
      <c r="F75" s="53" t="s">
        <v>261</v>
      </c>
      <c r="G75" s="24" t="s">
        <v>270</v>
      </c>
      <c r="H75" s="12">
        <v>17.17</v>
      </c>
      <c r="I75" s="15">
        <f t="shared" si="44"/>
        <v>53227</v>
      </c>
      <c r="J75" s="35">
        <f t="shared" si="43"/>
        <v>18887</v>
      </c>
      <c r="K75" s="10">
        <f t="shared" si="46"/>
        <v>13736</v>
      </c>
      <c r="L75" s="15">
        <f t="shared" si="45"/>
        <v>5151</v>
      </c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12" t="s">
        <v>271</v>
      </c>
      <c r="AC75" s="12"/>
    </row>
    <row r="76" ht="50" customHeight="true" spans="1:29">
      <c r="A76" s="10">
        <v>72</v>
      </c>
      <c r="B76" s="12" t="s">
        <v>231</v>
      </c>
      <c r="C76" s="26" t="s">
        <v>232</v>
      </c>
      <c r="D76" s="12" t="s">
        <v>272</v>
      </c>
      <c r="E76" s="12" t="s">
        <v>273</v>
      </c>
      <c r="F76" s="53" t="s">
        <v>274</v>
      </c>
      <c r="G76" s="24" t="s">
        <v>275</v>
      </c>
      <c r="H76" s="12">
        <v>6.54</v>
      </c>
      <c r="I76" s="15">
        <f t="shared" si="44"/>
        <v>20274</v>
      </c>
      <c r="J76" s="35">
        <f t="shared" si="43"/>
        <v>7194</v>
      </c>
      <c r="K76" s="10">
        <f t="shared" si="46"/>
        <v>5232</v>
      </c>
      <c r="L76" s="15">
        <f t="shared" si="45"/>
        <v>1962</v>
      </c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12" t="s">
        <v>276</v>
      </c>
      <c r="AC76" s="12"/>
    </row>
    <row r="77" ht="50" customHeight="true" spans="1:29">
      <c r="A77" s="10">
        <v>73</v>
      </c>
      <c r="B77" s="12" t="s">
        <v>231</v>
      </c>
      <c r="C77" s="12" t="s">
        <v>277</v>
      </c>
      <c r="D77" s="12" t="s">
        <v>278</v>
      </c>
      <c r="E77" s="12" t="s">
        <v>279</v>
      </c>
      <c r="F77" s="53" t="s">
        <v>239</v>
      </c>
      <c r="G77" s="24" t="s">
        <v>280</v>
      </c>
      <c r="H77" s="15">
        <v>9.4</v>
      </c>
      <c r="I77" s="15">
        <f t="shared" si="44"/>
        <v>29140</v>
      </c>
      <c r="J77" s="35">
        <f t="shared" si="43"/>
        <v>10340</v>
      </c>
      <c r="K77" s="10">
        <f t="shared" si="46"/>
        <v>7520</v>
      </c>
      <c r="L77" s="15">
        <f t="shared" si="45"/>
        <v>2820</v>
      </c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12" t="s">
        <v>237</v>
      </c>
      <c r="AC77" s="12" t="s">
        <v>29</v>
      </c>
    </row>
    <row r="78" ht="50" customHeight="true" spans="1:29">
      <c r="A78" s="10">
        <v>74</v>
      </c>
      <c r="B78" s="12" t="s">
        <v>231</v>
      </c>
      <c r="C78" s="12" t="s">
        <v>281</v>
      </c>
      <c r="D78" s="12" t="s">
        <v>282</v>
      </c>
      <c r="E78" s="12" t="s">
        <v>283</v>
      </c>
      <c r="F78" s="53" t="s">
        <v>284</v>
      </c>
      <c r="G78" s="24" t="s">
        <v>285</v>
      </c>
      <c r="H78" s="15">
        <v>4.73</v>
      </c>
      <c r="I78" s="15">
        <f t="shared" si="44"/>
        <v>14663</v>
      </c>
      <c r="J78" s="35">
        <f t="shared" si="43"/>
        <v>5203</v>
      </c>
      <c r="K78" s="10">
        <f t="shared" si="46"/>
        <v>3784</v>
      </c>
      <c r="L78" s="15">
        <f t="shared" si="45"/>
        <v>1419</v>
      </c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12" t="s">
        <v>286</v>
      </c>
      <c r="AC78" s="12"/>
    </row>
    <row r="79" ht="102" customHeight="true" spans="1:29">
      <c r="A79" s="10">
        <v>75</v>
      </c>
      <c r="B79" s="12" t="s">
        <v>231</v>
      </c>
      <c r="C79" s="12" t="s">
        <v>248</v>
      </c>
      <c r="D79" s="12" t="s">
        <v>287</v>
      </c>
      <c r="E79" s="12" t="s">
        <v>288</v>
      </c>
      <c r="F79" s="53" t="s">
        <v>289</v>
      </c>
      <c r="G79" s="24" t="s">
        <v>290</v>
      </c>
      <c r="H79" s="15">
        <v>6.27</v>
      </c>
      <c r="I79" s="15">
        <f t="shared" si="44"/>
        <v>19437</v>
      </c>
      <c r="J79" s="35">
        <f t="shared" si="43"/>
        <v>6897</v>
      </c>
      <c r="K79" s="10">
        <f t="shared" si="46"/>
        <v>5016</v>
      </c>
      <c r="L79" s="15">
        <f t="shared" si="45"/>
        <v>1881</v>
      </c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8" t="s">
        <v>291</v>
      </c>
      <c r="AC79" s="12"/>
    </row>
    <row r="80" ht="50" customHeight="true" spans="1:29">
      <c r="A80" s="10">
        <v>76</v>
      </c>
      <c r="B80" s="12" t="s">
        <v>231</v>
      </c>
      <c r="C80" s="12" t="s">
        <v>281</v>
      </c>
      <c r="D80" s="12" t="s">
        <v>292</v>
      </c>
      <c r="E80" s="12" t="s">
        <v>293</v>
      </c>
      <c r="F80" s="53" t="s">
        <v>284</v>
      </c>
      <c r="G80" s="24" t="s">
        <v>294</v>
      </c>
      <c r="H80" s="15">
        <v>5.25</v>
      </c>
      <c r="I80" s="15">
        <f t="shared" si="44"/>
        <v>16275</v>
      </c>
      <c r="J80" s="35">
        <f t="shared" si="43"/>
        <v>5775</v>
      </c>
      <c r="K80" s="10">
        <f t="shared" si="46"/>
        <v>4200</v>
      </c>
      <c r="L80" s="15">
        <f t="shared" si="45"/>
        <v>1575</v>
      </c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12" t="s">
        <v>237</v>
      </c>
      <c r="AC80" s="12"/>
    </row>
    <row r="81" ht="50" customHeight="true" spans="1:29">
      <c r="A81" s="10">
        <v>77</v>
      </c>
      <c r="B81" s="12" t="s">
        <v>231</v>
      </c>
      <c r="C81" s="12" t="s">
        <v>295</v>
      </c>
      <c r="D81" s="12" t="s">
        <v>272</v>
      </c>
      <c r="E81" s="12" t="s">
        <v>296</v>
      </c>
      <c r="F81" s="53" t="s">
        <v>297</v>
      </c>
      <c r="G81" s="24" t="s">
        <v>298</v>
      </c>
      <c r="H81" s="15">
        <v>9.64</v>
      </c>
      <c r="I81" s="15">
        <f t="shared" si="44"/>
        <v>29884</v>
      </c>
      <c r="J81" s="35">
        <f t="shared" si="43"/>
        <v>10604</v>
      </c>
      <c r="K81" s="10">
        <f t="shared" si="46"/>
        <v>7712</v>
      </c>
      <c r="L81" s="15">
        <f t="shared" si="45"/>
        <v>2892</v>
      </c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12" t="s">
        <v>299</v>
      </c>
      <c r="AC81" s="12"/>
    </row>
    <row r="82" ht="45" spans="1:29">
      <c r="A82" s="10">
        <v>78</v>
      </c>
      <c r="B82" s="11" t="s">
        <v>300</v>
      </c>
      <c r="C82" s="11" t="s">
        <v>301</v>
      </c>
      <c r="D82" s="11" t="s">
        <v>302</v>
      </c>
      <c r="E82" s="25" t="s">
        <v>303</v>
      </c>
      <c r="F82" s="12" t="s">
        <v>304</v>
      </c>
      <c r="G82" s="24" t="s">
        <v>305</v>
      </c>
      <c r="H82" s="11">
        <v>3</v>
      </c>
      <c r="I82" s="15">
        <f t="shared" si="44"/>
        <v>9300</v>
      </c>
      <c r="J82" s="35">
        <f t="shared" si="43"/>
        <v>3300</v>
      </c>
      <c r="K82" s="10">
        <f t="shared" si="46"/>
        <v>2400</v>
      </c>
      <c r="L82" s="15">
        <f t="shared" si="45"/>
        <v>900</v>
      </c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12" t="s">
        <v>306</v>
      </c>
      <c r="AC82" s="12"/>
    </row>
    <row r="83" ht="112.5" spans="1:29">
      <c r="A83" s="10">
        <v>79</v>
      </c>
      <c r="B83" s="12" t="s">
        <v>300</v>
      </c>
      <c r="C83" s="11" t="s">
        <v>307</v>
      </c>
      <c r="D83" s="11" t="s">
        <v>308</v>
      </c>
      <c r="E83" s="11" t="s">
        <v>309</v>
      </c>
      <c r="F83" s="12" t="s">
        <v>310</v>
      </c>
      <c r="G83" s="24" t="s">
        <v>311</v>
      </c>
      <c r="H83" s="11">
        <v>3.88</v>
      </c>
      <c r="I83" s="15">
        <f t="shared" si="44"/>
        <v>12028</v>
      </c>
      <c r="J83" s="35">
        <f t="shared" si="43"/>
        <v>4268</v>
      </c>
      <c r="K83" s="10">
        <f t="shared" si="46"/>
        <v>3104</v>
      </c>
      <c r="L83" s="15">
        <f t="shared" si="45"/>
        <v>1164</v>
      </c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12" t="s">
        <v>312</v>
      </c>
      <c r="AC83" s="12"/>
    </row>
    <row r="84" ht="48" spans="1:29">
      <c r="A84" s="10">
        <v>80</v>
      </c>
      <c r="B84" s="12" t="s">
        <v>300</v>
      </c>
      <c r="C84" s="11" t="s">
        <v>313</v>
      </c>
      <c r="D84" s="11" t="s">
        <v>314</v>
      </c>
      <c r="E84" s="25" t="s">
        <v>315</v>
      </c>
      <c r="F84" s="12" t="s">
        <v>316</v>
      </c>
      <c r="G84" s="12" t="s">
        <v>317</v>
      </c>
      <c r="H84" s="11">
        <v>133.67</v>
      </c>
      <c r="I84" s="15">
        <f t="shared" si="44"/>
        <v>414377</v>
      </c>
      <c r="J84" s="35">
        <f t="shared" si="43"/>
        <v>147037</v>
      </c>
      <c r="K84" s="10">
        <f t="shared" si="46"/>
        <v>106936</v>
      </c>
      <c r="L84" s="15">
        <f t="shared" si="45"/>
        <v>40101</v>
      </c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12" t="s">
        <v>318</v>
      </c>
      <c r="AC84" s="12" t="s">
        <v>29</v>
      </c>
    </row>
    <row r="85" ht="60" spans="1:29">
      <c r="A85" s="10">
        <v>81</v>
      </c>
      <c r="B85" s="11" t="s">
        <v>300</v>
      </c>
      <c r="C85" s="11" t="s">
        <v>319</v>
      </c>
      <c r="D85" s="11" t="s">
        <v>320</v>
      </c>
      <c r="E85" s="25" t="s">
        <v>321</v>
      </c>
      <c r="F85" s="12" t="s">
        <v>322</v>
      </c>
      <c r="G85" s="12" t="s">
        <v>323</v>
      </c>
      <c r="H85" s="11">
        <v>63.08</v>
      </c>
      <c r="I85" s="15">
        <f t="shared" si="44"/>
        <v>195548</v>
      </c>
      <c r="J85" s="35">
        <f t="shared" si="43"/>
        <v>69388</v>
      </c>
      <c r="K85" s="10">
        <f t="shared" si="46"/>
        <v>50464</v>
      </c>
      <c r="L85" s="15">
        <f t="shared" si="45"/>
        <v>18924</v>
      </c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12" t="s">
        <v>324</v>
      </c>
      <c r="AC85" s="12"/>
    </row>
    <row r="86" ht="48" spans="1:29">
      <c r="A86" s="10">
        <v>82</v>
      </c>
      <c r="B86" s="11" t="s">
        <v>300</v>
      </c>
      <c r="C86" s="11" t="s">
        <v>319</v>
      </c>
      <c r="D86" s="11" t="s">
        <v>320</v>
      </c>
      <c r="E86" s="25" t="s">
        <v>325</v>
      </c>
      <c r="F86" s="12" t="s">
        <v>326</v>
      </c>
      <c r="G86" s="12" t="s">
        <v>327</v>
      </c>
      <c r="H86" s="11">
        <v>17.09</v>
      </c>
      <c r="I86" s="15">
        <f t="shared" si="44"/>
        <v>52979</v>
      </c>
      <c r="J86" s="35">
        <f t="shared" si="43"/>
        <v>18799</v>
      </c>
      <c r="K86" s="10">
        <f t="shared" si="46"/>
        <v>13672</v>
      </c>
      <c r="L86" s="15">
        <f t="shared" si="45"/>
        <v>5127</v>
      </c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12" t="s">
        <v>328</v>
      </c>
      <c r="AC86" s="12"/>
    </row>
    <row r="87" ht="54" customHeight="true" spans="1:29">
      <c r="A87" s="10">
        <v>83</v>
      </c>
      <c r="B87" s="11" t="s">
        <v>300</v>
      </c>
      <c r="C87" s="11" t="s">
        <v>319</v>
      </c>
      <c r="D87" s="11" t="s">
        <v>320</v>
      </c>
      <c r="E87" s="25" t="s">
        <v>329</v>
      </c>
      <c r="F87" s="12" t="s">
        <v>330</v>
      </c>
      <c r="G87" s="12" t="s">
        <v>331</v>
      </c>
      <c r="H87" s="11">
        <v>17.25</v>
      </c>
      <c r="I87" s="15">
        <f t="shared" si="44"/>
        <v>53475</v>
      </c>
      <c r="J87" s="35">
        <f t="shared" si="43"/>
        <v>18975</v>
      </c>
      <c r="K87" s="10">
        <f t="shared" si="46"/>
        <v>13800</v>
      </c>
      <c r="L87" s="15">
        <f t="shared" si="45"/>
        <v>5175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12" t="s">
        <v>332</v>
      </c>
      <c r="AC87" s="12"/>
    </row>
    <row r="88" ht="48" spans="1:29">
      <c r="A88" s="10">
        <v>84</v>
      </c>
      <c r="B88" s="11" t="s">
        <v>300</v>
      </c>
      <c r="C88" s="11" t="s">
        <v>319</v>
      </c>
      <c r="D88" s="11" t="s">
        <v>314</v>
      </c>
      <c r="E88" s="25" t="s">
        <v>333</v>
      </c>
      <c r="F88" s="12" t="s">
        <v>310</v>
      </c>
      <c r="G88" s="12" t="s">
        <v>334</v>
      </c>
      <c r="H88" s="11">
        <v>12.66</v>
      </c>
      <c r="I88" s="15">
        <f t="shared" si="44"/>
        <v>39246</v>
      </c>
      <c r="J88" s="35">
        <f t="shared" si="43"/>
        <v>13926</v>
      </c>
      <c r="K88" s="10">
        <f t="shared" si="46"/>
        <v>10128</v>
      </c>
      <c r="L88" s="15">
        <f t="shared" si="45"/>
        <v>3798</v>
      </c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12" t="s">
        <v>328</v>
      </c>
      <c r="AC88" s="12"/>
    </row>
    <row r="89" ht="48" spans="1:29">
      <c r="A89" s="10">
        <v>85</v>
      </c>
      <c r="B89" s="11" t="s">
        <v>300</v>
      </c>
      <c r="C89" s="11" t="s">
        <v>319</v>
      </c>
      <c r="D89" s="11" t="s">
        <v>335</v>
      </c>
      <c r="E89" s="25" t="s">
        <v>336</v>
      </c>
      <c r="F89" s="12" t="s">
        <v>337</v>
      </c>
      <c r="G89" s="12" t="s">
        <v>338</v>
      </c>
      <c r="H89" s="11">
        <v>9.02</v>
      </c>
      <c r="I89" s="15">
        <f t="shared" si="44"/>
        <v>27962</v>
      </c>
      <c r="J89" s="35">
        <f t="shared" si="43"/>
        <v>9922</v>
      </c>
      <c r="K89" s="10">
        <f t="shared" si="46"/>
        <v>7216</v>
      </c>
      <c r="L89" s="15">
        <f t="shared" si="45"/>
        <v>2706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12" t="s">
        <v>339</v>
      </c>
      <c r="AC89" s="12"/>
    </row>
    <row r="90" ht="48" spans="1:29">
      <c r="A90" s="10">
        <v>86</v>
      </c>
      <c r="B90" s="11" t="s">
        <v>340</v>
      </c>
      <c r="C90" s="11" t="s">
        <v>341</v>
      </c>
      <c r="D90" s="11" t="s">
        <v>342</v>
      </c>
      <c r="E90" s="25" t="s">
        <v>343</v>
      </c>
      <c r="F90" s="53" t="s">
        <v>344</v>
      </c>
      <c r="G90" s="12" t="s">
        <v>345</v>
      </c>
      <c r="H90" s="11">
        <v>19.92</v>
      </c>
      <c r="I90" s="15">
        <f t="shared" si="44"/>
        <v>61752</v>
      </c>
      <c r="J90" s="35">
        <f t="shared" si="43"/>
        <v>21912</v>
      </c>
      <c r="K90" s="10">
        <f t="shared" si="46"/>
        <v>15936</v>
      </c>
      <c r="L90" s="15">
        <f t="shared" si="45"/>
        <v>5976</v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12" t="s">
        <v>346</v>
      </c>
      <c r="AC90" s="12"/>
    </row>
    <row r="91" ht="48" spans="1:29">
      <c r="A91" s="10">
        <v>87</v>
      </c>
      <c r="B91" s="11" t="s">
        <v>340</v>
      </c>
      <c r="C91" s="11" t="s">
        <v>341</v>
      </c>
      <c r="D91" s="11" t="s">
        <v>342</v>
      </c>
      <c r="E91" s="25" t="s">
        <v>347</v>
      </c>
      <c r="F91" s="53" t="s">
        <v>348</v>
      </c>
      <c r="G91" s="12" t="s">
        <v>349</v>
      </c>
      <c r="H91" s="11">
        <v>14.26</v>
      </c>
      <c r="I91" s="15">
        <f t="shared" si="44"/>
        <v>44206</v>
      </c>
      <c r="J91" s="35">
        <f t="shared" si="43"/>
        <v>15686</v>
      </c>
      <c r="K91" s="10">
        <f t="shared" si="46"/>
        <v>11408</v>
      </c>
      <c r="L91" s="15">
        <f t="shared" si="45"/>
        <v>4278</v>
      </c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12" t="s">
        <v>346</v>
      </c>
      <c r="AC91" s="12"/>
    </row>
    <row r="92" ht="190" customHeight="true" spans="1:29">
      <c r="A92" s="10">
        <v>88</v>
      </c>
      <c r="B92" s="12" t="s">
        <v>340</v>
      </c>
      <c r="C92" s="12" t="s">
        <v>341</v>
      </c>
      <c r="D92" s="12" t="s">
        <v>342</v>
      </c>
      <c r="E92" s="12" t="s">
        <v>350</v>
      </c>
      <c r="F92" s="53" t="s">
        <v>351</v>
      </c>
      <c r="G92" s="24" t="s">
        <v>352</v>
      </c>
      <c r="H92" s="12">
        <v>23.69</v>
      </c>
      <c r="I92" s="15">
        <f t="shared" si="44"/>
        <v>73439</v>
      </c>
      <c r="J92" s="35">
        <f t="shared" si="43"/>
        <v>26059</v>
      </c>
      <c r="K92" s="10">
        <f t="shared" si="46"/>
        <v>18952</v>
      </c>
      <c r="L92" s="15">
        <f t="shared" si="45"/>
        <v>7107</v>
      </c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12" t="s">
        <v>346</v>
      </c>
      <c r="AC92" s="12" t="s">
        <v>29</v>
      </c>
    </row>
    <row r="93" ht="193" customHeight="true" spans="1:29">
      <c r="A93" s="10">
        <v>89</v>
      </c>
      <c r="B93" s="12" t="s">
        <v>340</v>
      </c>
      <c r="C93" s="12" t="s">
        <v>341</v>
      </c>
      <c r="D93" s="12" t="s">
        <v>342</v>
      </c>
      <c r="E93" s="12" t="s">
        <v>353</v>
      </c>
      <c r="F93" s="12" t="s">
        <v>354</v>
      </c>
      <c r="G93" s="24" t="s">
        <v>355</v>
      </c>
      <c r="H93" s="12">
        <v>40.39</v>
      </c>
      <c r="I93" s="15">
        <f t="shared" si="44"/>
        <v>125209</v>
      </c>
      <c r="J93" s="35">
        <f t="shared" si="43"/>
        <v>44429</v>
      </c>
      <c r="K93" s="10">
        <f t="shared" si="46"/>
        <v>32312</v>
      </c>
      <c r="L93" s="15">
        <f t="shared" si="45"/>
        <v>12117</v>
      </c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12" t="s">
        <v>346</v>
      </c>
      <c r="AC93" s="12"/>
    </row>
    <row r="94" ht="61" customHeight="true" spans="1:29">
      <c r="A94" s="10">
        <v>90</v>
      </c>
      <c r="B94" s="12" t="s">
        <v>356</v>
      </c>
      <c r="C94" s="12" t="s">
        <v>357</v>
      </c>
      <c r="D94" s="12" t="s">
        <v>358</v>
      </c>
      <c r="E94" s="12" t="s">
        <v>359</v>
      </c>
      <c r="F94" s="53" t="s">
        <v>360</v>
      </c>
      <c r="G94" s="24" t="s">
        <v>361</v>
      </c>
      <c r="H94" s="12">
        <v>11.16</v>
      </c>
      <c r="I94" s="15">
        <f t="shared" si="44"/>
        <v>34596</v>
      </c>
      <c r="J94" s="35">
        <f t="shared" si="43"/>
        <v>12276</v>
      </c>
      <c r="K94" s="10">
        <f t="shared" si="46"/>
        <v>8928</v>
      </c>
      <c r="L94" s="15">
        <f t="shared" si="45"/>
        <v>3348</v>
      </c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12" t="s">
        <v>362</v>
      </c>
      <c r="AC94" s="12"/>
    </row>
    <row r="95" ht="115" customHeight="true" spans="1:29">
      <c r="A95" s="10">
        <v>91</v>
      </c>
      <c r="B95" s="12" t="s">
        <v>356</v>
      </c>
      <c r="C95" s="12" t="s">
        <v>357</v>
      </c>
      <c r="D95" s="12" t="s">
        <v>363</v>
      </c>
      <c r="E95" s="40" t="s">
        <v>364</v>
      </c>
      <c r="F95" s="53" t="s">
        <v>365</v>
      </c>
      <c r="G95" s="24" t="s">
        <v>366</v>
      </c>
      <c r="H95" s="12">
        <v>12</v>
      </c>
      <c r="I95" s="15">
        <f t="shared" si="44"/>
        <v>37200</v>
      </c>
      <c r="J95" s="35">
        <f t="shared" si="43"/>
        <v>13200</v>
      </c>
      <c r="K95" s="10">
        <f t="shared" si="46"/>
        <v>9600</v>
      </c>
      <c r="L95" s="15">
        <f t="shared" si="45"/>
        <v>3600</v>
      </c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12" t="s">
        <v>367</v>
      </c>
      <c r="AC95" s="12" t="s">
        <v>29</v>
      </c>
    </row>
    <row r="96" ht="54" customHeight="true" spans="1:29">
      <c r="A96" s="10">
        <v>92</v>
      </c>
      <c r="B96" s="12" t="s">
        <v>356</v>
      </c>
      <c r="C96" s="12" t="s">
        <v>368</v>
      </c>
      <c r="D96" s="12" t="s">
        <v>369</v>
      </c>
      <c r="E96" s="40" t="s">
        <v>370</v>
      </c>
      <c r="F96" s="54" t="s">
        <v>371</v>
      </c>
      <c r="G96" s="24" t="s">
        <v>372</v>
      </c>
      <c r="H96" s="12">
        <v>13.42</v>
      </c>
      <c r="I96" s="15">
        <f t="shared" si="44"/>
        <v>41602</v>
      </c>
      <c r="J96" s="35">
        <f t="shared" si="43"/>
        <v>14762</v>
      </c>
      <c r="K96" s="10">
        <f t="shared" si="46"/>
        <v>10736</v>
      </c>
      <c r="L96" s="15">
        <f t="shared" si="45"/>
        <v>4026</v>
      </c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12" t="s">
        <v>346</v>
      </c>
      <c r="AC96" s="12"/>
    </row>
    <row r="97" ht="54" customHeight="true" spans="1:29">
      <c r="A97" s="10">
        <v>93</v>
      </c>
      <c r="B97" s="12" t="s">
        <v>373</v>
      </c>
      <c r="C97" s="12" t="s">
        <v>374</v>
      </c>
      <c r="D97" s="12" t="s">
        <v>375</v>
      </c>
      <c r="E97" s="12" t="s">
        <v>376</v>
      </c>
      <c r="F97" s="53" t="s">
        <v>377</v>
      </c>
      <c r="G97" s="24" t="s">
        <v>378</v>
      </c>
      <c r="H97" s="12">
        <v>5.91</v>
      </c>
      <c r="I97" s="15">
        <f>H97*2900</f>
        <v>17139</v>
      </c>
      <c r="J97" s="35">
        <f>H97*1000</f>
        <v>5910</v>
      </c>
      <c r="K97" s="10">
        <f t="shared" si="46"/>
        <v>4728</v>
      </c>
      <c r="L97" s="15">
        <f>H97*200</f>
        <v>1182</v>
      </c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12" t="s">
        <v>379</v>
      </c>
      <c r="AC97" s="12"/>
    </row>
    <row r="98" ht="159" customHeight="true" spans="1:29">
      <c r="A98" s="10">
        <v>94</v>
      </c>
      <c r="B98" s="12" t="s">
        <v>373</v>
      </c>
      <c r="C98" s="12" t="s">
        <v>380</v>
      </c>
      <c r="D98" s="12" t="s">
        <v>381</v>
      </c>
      <c r="E98" s="12" t="s">
        <v>382</v>
      </c>
      <c r="F98" s="53" t="s">
        <v>383</v>
      </c>
      <c r="G98" s="24" t="s">
        <v>384</v>
      </c>
      <c r="H98" s="12">
        <v>8.79</v>
      </c>
      <c r="I98" s="15">
        <f t="shared" si="44"/>
        <v>27249</v>
      </c>
      <c r="J98" s="35">
        <f t="shared" si="43"/>
        <v>9669</v>
      </c>
      <c r="K98" s="10">
        <f t="shared" si="46"/>
        <v>7032</v>
      </c>
      <c r="L98" s="15">
        <f t="shared" si="45"/>
        <v>2637</v>
      </c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12" t="s">
        <v>385</v>
      </c>
      <c r="AC98" s="12"/>
    </row>
    <row r="99" ht="34" customHeight="true" spans="1:29">
      <c r="A99" s="14"/>
      <c r="B99" s="47" t="s">
        <v>386</v>
      </c>
      <c r="C99" s="47"/>
      <c r="D99" s="47"/>
      <c r="E99" s="47"/>
      <c r="F99" s="47"/>
      <c r="G99" s="40"/>
      <c r="H99" s="40">
        <f>SUM(H5:H98)</f>
        <v>1017.56</v>
      </c>
      <c r="I99" s="40">
        <f>SUM(I5:I98)</f>
        <v>3065010</v>
      </c>
      <c r="J99" s="40">
        <f>SUM(J5:J98)</f>
        <v>1074603</v>
      </c>
      <c r="K99" s="40">
        <f>SUM(K5:K98)</f>
        <v>814048</v>
      </c>
      <c r="L99" s="40">
        <f>SUM(L5:L98)</f>
        <v>260555</v>
      </c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</row>
  </sheetData>
  <mergeCells count="35">
    <mergeCell ref="A1:AC1"/>
    <mergeCell ref="A2:F2"/>
    <mergeCell ref="L2:AC2"/>
    <mergeCell ref="K3:L3"/>
    <mergeCell ref="N4:O4"/>
    <mergeCell ref="Q4:R4"/>
    <mergeCell ref="T4:U4"/>
    <mergeCell ref="W4:X4"/>
    <mergeCell ref="Z4:AA4"/>
    <mergeCell ref="B99:F99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B3:AB4"/>
    <mergeCell ref="AC3:AC4"/>
    <mergeCell ref="AC5:AC13"/>
    <mergeCell ref="AC14:AC22"/>
    <mergeCell ref="AC23:AC31"/>
    <mergeCell ref="AC32:AC40"/>
    <mergeCell ref="AC41:AC49"/>
    <mergeCell ref="AC50:AC58"/>
    <mergeCell ref="AC59:AC65"/>
    <mergeCell ref="AC66:AC70"/>
    <mergeCell ref="AC71:AC76"/>
    <mergeCell ref="AC77:AC83"/>
    <mergeCell ref="AC84:AC91"/>
    <mergeCell ref="AC92:AC94"/>
    <mergeCell ref="AC95:AC98"/>
  </mergeCells>
  <pageMargins left="0.314583333333333" right="0.236111111111111" top="0.314583333333333" bottom="0.196527777777778" header="0.314583333333333" footer="0.118055555555556"/>
  <pageSetup paperSize="9" orientation="landscape" horizontalDpi="600"/>
  <headerFooter differentFirst="1">
    <oddFooter>&amp;C第 &amp;P 页，共 &amp;N 页</oddFooter>
    <firstFooter>&amp;C第 &amp;P 页，共 &amp;N 页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其他单位..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</dc:creator>
  <cp:lastModifiedBy>user</cp:lastModifiedBy>
  <dcterms:created xsi:type="dcterms:W3CDTF">2024-12-22T00:30:00Z</dcterms:created>
  <dcterms:modified xsi:type="dcterms:W3CDTF">2025-12-03T15:22:08Z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ICV">
    <vt:lpwstr>0C7574D2FF464175B4B4FBA42418DE29_13</vt:lpwstr>
  </property>
</Properties>
</file>