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10500" firstSheet="4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部门收支总表!$1:$33</definedName>
  </definedNames>
  <calcPr calcId="114210" fullCalcOnLoad="1"/>
</workbook>
</file>

<file path=xl/calcChain.xml><?xml version="1.0" encoding="utf-8"?>
<calcChain xmlns="http://schemas.openxmlformats.org/spreadsheetml/2006/main">
  <c r="D7" i="7"/>
  <c r="B7"/>
  <c r="C27" i="3"/>
  <c r="D7"/>
  <c r="D8"/>
  <c r="D6"/>
  <c r="D15"/>
  <c r="D20"/>
  <c r="D27"/>
  <c r="E6"/>
  <c r="E19"/>
  <c r="E15"/>
  <c r="E20"/>
  <c r="E27"/>
  <c r="C26"/>
  <c r="C20"/>
  <c r="C19"/>
  <c r="C18"/>
  <c r="C17"/>
  <c r="C16"/>
  <c r="C15"/>
  <c r="C11"/>
  <c r="C7"/>
  <c r="C8"/>
  <c r="C9"/>
  <c r="C10"/>
  <c r="C12"/>
  <c r="C13"/>
  <c r="C14"/>
  <c r="C6"/>
  <c r="C25"/>
  <c r="C24"/>
  <c r="C21"/>
  <c r="C22"/>
  <c r="C23"/>
  <c r="D33" i="6"/>
  <c r="B33"/>
  <c r="B10"/>
  <c r="B7"/>
  <c r="F7" i="7"/>
  <c r="F27" i="8"/>
  <c r="E27"/>
  <c r="G14"/>
  <c r="E6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G6"/>
  <c r="C6"/>
  <c r="G7"/>
  <c r="C7"/>
  <c r="G8"/>
  <c r="C8"/>
  <c r="G9"/>
  <c r="C9"/>
  <c r="G10"/>
  <c r="C10"/>
  <c r="G11"/>
  <c r="C11"/>
  <c r="G12"/>
  <c r="C12"/>
  <c r="G13"/>
  <c r="C13"/>
  <c r="C14"/>
  <c r="G15"/>
  <c r="C15"/>
  <c r="G16"/>
  <c r="C16"/>
  <c r="G17"/>
  <c r="C17"/>
  <c r="G18"/>
  <c r="C18"/>
  <c r="G19"/>
  <c r="C19"/>
  <c r="G20"/>
  <c r="C20"/>
  <c r="G21"/>
  <c r="C21"/>
  <c r="G22"/>
  <c r="C22"/>
  <c r="G23"/>
  <c r="C23"/>
  <c r="G24"/>
  <c r="C24"/>
  <c r="G25"/>
  <c r="C25"/>
  <c r="G26"/>
  <c r="C26"/>
  <c r="C27"/>
  <c r="G27"/>
  <c r="I27"/>
  <c r="H27"/>
  <c r="D6" i="2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E26"/>
  <c r="D26"/>
  <c r="B33" i="1"/>
  <c r="C6" i="5"/>
  <c r="C7"/>
  <c r="E7"/>
  <c r="I7" i="4"/>
  <c r="A7"/>
  <c r="G7"/>
  <c r="C7"/>
  <c r="F33" i="1"/>
  <c r="E33"/>
  <c r="D17"/>
  <c r="D25"/>
  <c r="D15"/>
  <c r="D13"/>
  <c r="D11"/>
  <c r="D9"/>
  <c r="D6"/>
  <c r="D7"/>
  <c r="D8"/>
  <c r="D10"/>
  <c r="D12"/>
  <c r="D14"/>
  <c r="D16"/>
  <c r="D18"/>
  <c r="D19"/>
  <c r="D20"/>
  <c r="D21"/>
  <c r="D22"/>
  <c r="D23"/>
  <c r="D24"/>
  <c r="D26"/>
  <c r="D27"/>
  <c r="D28"/>
  <c r="D29"/>
  <c r="D30"/>
  <c r="D31"/>
  <c r="D32"/>
  <c r="D33"/>
  <c r="D7" i="5"/>
</calcChain>
</file>

<file path=xl/sharedStrings.xml><?xml version="1.0" encoding="utf-8"?>
<sst xmlns="http://schemas.openxmlformats.org/spreadsheetml/2006/main" count="288" uniqueCount="186">
  <si>
    <t>附表1</t>
  </si>
  <si>
    <t>财政拨款收支总表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</si>
  <si>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</si>
  <si>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</si>
  <si>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</si>
  <si>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</si>
  <si>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</si>
  <si>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</si>
  <si>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</si>
  <si>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</si>
  <si>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</si>
  <si>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</si>
  <si>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</si>
  <si>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</si>
  <si>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</si>
  <si>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</si>
  <si>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</si>
  <si>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</si>
  <si>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</si>
  <si>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</si>
  <si>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</si>
  <si>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</si>
  <si>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</si>
  <si>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</si>
  <si>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</si>
  <si>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</si>
  <si>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</si>
  <si>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</si>
  <si>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</si>
  <si>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</si>
  <si>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</si>
  <si>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</si>
  <si>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</si>
  <si>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</si>
  <si>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</si>
  <si>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</si>
  <si>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</si>
  <si>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</si>
  <si>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</si>
  <si>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</si>
  <si>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</si>
  <si>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</si>
  <si>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</si>
  <si>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</si>
  <si>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2017年预算数</t>
  </si>
  <si>
    <t>科目编码</t>
  </si>
  <si>
    <t>科目名称</t>
  </si>
  <si>
    <t>小计</t>
  </si>
  <si>
    <t>基本支出</t>
  </si>
  <si>
    <t>项目支出</t>
  </si>
  <si>
    <t>备注：格式内填列内容为填表样式</t>
  </si>
  <si>
    <t>附表3</t>
  </si>
  <si>
    <t>一般公共预算基本支出表</t>
  </si>
  <si>
    <t>支出经济分类科目</t>
  </si>
  <si>
    <t>2017年基本支出</t>
  </si>
  <si>
    <t>人员经费</t>
  </si>
  <si>
    <t>公用经费</t>
  </si>
  <si>
    <t>工资福利支出</t>
  </si>
  <si>
    <t>基本工资</t>
  </si>
  <si>
    <t>津贴补贴</t>
  </si>
  <si>
    <t>奖金</t>
  </si>
  <si>
    <t>其他社会保障缴费（工伤、生育、医疗保险等）</t>
  </si>
  <si>
    <t>绩效工资</t>
  </si>
  <si>
    <t>机关事业单位基本养老保险缴费</t>
  </si>
  <si>
    <t>职业年金缴费</t>
  </si>
  <si>
    <t>其他工资福利支出</t>
  </si>
  <si>
    <t>商品和服务支出</t>
  </si>
  <si>
    <t>办公费</t>
  </si>
  <si>
    <t>福利费</t>
  </si>
  <si>
    <t>公务用车运行维护费</t>
  </si>
  <si>
    <t>其他商品和服务支出</t>
  </si>
  <si>
    <t>对个人和家庭的补助</t>
  </si>
  <si>
    <t>离休费</t>
  </si>
  <si>
    <t>抚恤金</t>
  </si>
  <si>
    <t>生活补助（遗属生活补助）</t>
  </si>
  <si>
    <t>医疗费（公务员医疗补助）</t>
  </si>
  <si>
    <t>住房公积金</t>
  </si>
  <si>
    <t>其他对个人和家庭的补助</t>
  </si>
  <si>
    <t>附表4</t>
  </si>
  <si>
    <t>一般公共预算“三公”经费支出表</t>
  </si>
  <si>
    <t>2016年预算数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</si>
  <si>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</si>
  <si>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</si>
  <si>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</si>
  <si>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</si>
  <si>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</si>
  <si>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</si>
  <si>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</si>
  <si>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附表6</t>
  </si>
  <si>
    <t>部门收支总表</t>
  </si>
  <si>
    <t>收     入</t>
  </si>
  <si>
    <t xml:space="preserve"> 支     出</t>
  </si>
  <si>
    <t>项    目</t>
  </si>
  <si>
    <t>本年预算</t>
  </si>
  <si>
    <t xml:space="preserve">  一、经费拨款</t>
  </si>
  <si>
    <t xml:space="preserve">  二、非税收入</t>
  </si>
  <si>
    <t xml:space="preserve">      政府性基金收入 </t>
  </si>
  <si>
    <t xml:space="preserve">      专项收入</t>
  </si>
  <si>
    <t xml:space="preserve">      罚没收入</t>
  </si>
  <si>
    <t xml:space="preserve">      国有资本经营收入</t>
  </si>
  <si>
    <t xml:space="preserve">      国有资源(资产)有偿使用收入</t>
  </si>
  <si>
    <t xml:space="preserve">      其他收入</t>
  </si>
  <si>
    <t xml:space="preserve">  三、贷款转贷回收本金收入</t>
  </si>
  <si>
    <t xml:space="preserve">  四、债务收入</t>
  </si>
  <si>
    <t xml:space="preserve">  五、住房补贴资金</t>
  </si>
  <si>
    <t xml:space="preserve">  六、单位结余指标</t>
  </si>
  <si>
    <t xml:space="preserve">  七、单位自有资金</t>
  </si>
  <si>
    <t xml:space="preserve">  八、收回存量资金</t>
  </si>
  <si>
    <t>本 年 收 入 合 计</t>
  </si>
  <si>
    <t xml:space="preserve">  本 年 支 出 合 计</t>
  </si>
  <si>
    <t>附表7</t>
  </si>
  <si>
    <t>部门收入总表</t>
  </si>
  <si>
    <t>预算部门</t>
  </si>
  <si>
    <t>总计</t>
  </si>
  <si>
    <t>上年结余结转</t>
  </si>
  <si>
    <t>本年收入合计</t>
  </si>
  <si>
    <t>经费拨款</t>
  </si>
  <si>
    <t>非税收入</t>
  </si>
  <si>
    <t>贷款转贷回收本金收入</t>
  </si>
  <si>
    <t>债务收入</t>
  </si>
  <si>
    <t>住房补贴资金</t>
  </si>
  <si>
    <t>单位结余指标</t>
  </si>
  <si>
    <t>单位自有资金</t>
  </si>
  <si>
    <t>收回存量资金</t>
  </si>
  <si>
    <t>政府性基金</t>
  </si>
  <si>
    <t>专项收入</t>
  </si>
  <si>
    <t>行政事业性收费</t>
  </si>
  <si>
    <t>罚没收入</t>
  </si>
  <si>
    <t>国有资本经营收入</t>
  </si>
  <si>
    <t>国有资源（资产）有偿使用收入</t>
  </si>
  <si>
    <t>其他收入</t>
  </si>
  <si>
    <t>国库管理的行政事业性收费</t>
  </si>
  <si>
    <t>专户管理的行政事业性收费</t>
  </si>
  <si>
    <t>附表8</t>
  </si>
  <si>
    <t>部门支出总表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</si>
  <si>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</si>
  <si>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</si>
  <si>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</si>
  <si>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附表9</t>
  </si>
  <si>
    <t xml:space="preserve">  </t>
  </si>
  <si>
    <t xml:space="preserve">   项目支出绩效信息表</t>
  </si>
  <si>
    <t xml:space="preserve"> </t>
  </si>
  <si>
    <t>单位信息</t>
  </si>
  <si>
    <t>预算项目</t>
  </si>
  <si>
    <t>预算年度</t>
  </si>
  <si>
    <t>指标类型</t>
  </si>
  <si>
    <t>绩效指标</t>
  </si>
  <si>
    <t>绩效目标</t>
  </si>
  <si>
    <t>备注：项目资金在100万元以上的项目设置《项目支出绩效信息表》。</t>
  </si>
  <si>
    <t>部门：儋州市公安局</t>
    <phoneticPr fontId="7" type="noConversion"/>
  </si>
  <si>
    <t>单位：元</t>
    <phoneticPr fontId="7" type="noConversion"/>
  </si>
  <si>
    <t>一般行政管理事务</t>
    <phoneticPr fontId="7" type="noConversion"/>
  </si>
  <si>
    <t>机关服务</t>
    <phoneticPr fontId="7" type="noConversion"/>
  </si>
  <si>
    <t>治安管理</t>
    <phoneticPr fontId="7" type="noConversion"/>
  </si>
  <si>
    <t>刑事侦查</t>
    <phoneticPr fontId="7" type="noConversion"/>
  </si>
  <si>
    <t>禁毒管理</t>
    <phoneticPr fontId="7" type="noConversion"/>
  </si>
  <si>
    <t>道路交通管理</t>
    <phoneticPr fontId="7" type="noConversion"/>
  </si>
  <si>
    <t>反恐怖</t>
    <phoneticPr fontId="7" type="noConversion"/>
  </si>
  <si>
    <t>居民身份证管理</t>
    <phoneticPr fontId="7" type="noConversion"/>
  </si>
  <si>
    <t>拘押收教场所管理</t>
    <phoneticPr fontId="7" type="noConversion"/>
  </si>
  <si>
    <t>所政设施建设</t>
    <phoneticPr fontId="7" type="noConversion"/>
  </si>
  <si>
    <t>其他科学技术支出</t>
    <phoneticPr fontId="7" type="noConversion"/>
  </si>
  <si>
    <t>其他监狱支出</t>
    <phoneticPr fontId="7" type="noConversion"/>
  </si>
  <si>
    <t>归口管理的行政单位离退休</t>
    <phoneticPr fontId="7" type="noConversion"/>
  </si>
  <si>
    <t>机关事业单位基本养老保险缴费支出</t>
    <phoneticPr fontId="7" type="noConversion"/>
  </si>
  <si>
    <t>其他优抚支出</t>
    <phoneticPr fontId="7" type="noConversion"/>
  </si>
  <si>
    <t>行政单位医疗</t>
    <phoneticPr fontId="7" type="noConversion"/>
  </si>
  <si>
    <t>公务员医疗补助</t>
    <phoneticPr fontId="7" type="noConversion"/>
  </si>
  <si>
    <t>住房公积金</t>
    <phoneticPr fontId="7" type="noConversion"/>
  </si>
  <si>
    <t>部门：儋州市公安局</t>
    <phoneticPr fontId="7" type="noConversion"/>
  </si>
  <si>
    <t>其他国有土地使用权出让收入安排的支出</t>
    <phoneticPr fontId="7" type="noConversion"/>
  </si>
  <si>
    <t>儋州市   公安局</t>
    <phoneticPr fontId="7" type="noConversion"/>
  </si>
  <si>
    <t>行政运行</t>
    <phoneticPr fontId="7" type="noConversion"/>
  </si>
  <si>
    <t>居民身份证管理</t>
    <phoneticPr fontId="7" type="noConversion"/>
  </si>
  <si>
    <t>拘押收教场所管理</t>
    <phoneticPr fontId="7" type="noConversion"/>
  </si>
  <si>
    <t>其他科学技术支出</t>
    <phoneticPr fontId="7" type="noConversion"/>
  </si>
  <si>
    <t>机关事业单位基本养老保险缴费支出</t>
    <phoneticPr fontId="7" type="noConversion"/>
  </si>
  <si>
    <t>其他国有土地使用权出让收入安排的支出</t>
    <phoneticPr fontId="7" type="noConversion"/>
  </si>
  <si>
    <t xml:space="preserve">        专户管理的行政事业性收费收入</t>
    <phoneticPr fontId="7" type="noConversion"/>
  </si>
  <si>
    <t xml:space="preserve">        国库管理的行政事业性收费收入</t>
    <phoneticPr fontId="7" type="noConversion"/>
  </si>
  <si>
    <t xml:space="preserve">      行政事业性收费收入</t>
    <phoneticPr fontId="7" type="noConversion"/>
  </si>
  <si>
    <t xml:space="preserve">  六、科学技术支出(206)</t>
    <phoneticPr fontId="7" type="noConversion"/>
  </si>
  <si>
    <t xml:space="preserve">  八、社会保障和就业支出(208)</t>
    <phoneticPr fontId="7" type="noConversion"/>
  </si>
  <si>
    <t xml:space="preserve">  十、医疗卫生与计划生育支出(210)</t>
    <phoneticPr fontId="7" type="noConversion"/>
  </si>
  <si>
    <t xml:space="preserve">  十二、城乡社区支出(212)</t>
    <phoneticPr fontId="7" type="noConversion"/>
  </si>
  <si>
    <t xml:space="preserve">  二十、住房保障支出(221)</t>
    <phoneticPr fontId="7" type="noConversion"/>
  </si>
</sst>
</file>

<file path=xl/styles.xml><?xml version="1.0" encoding="utf-8"?>
<styleSheet xmlns="http://schemas.openxmlformats.org/spreadsheetml/2006/main">
  <numFmts count="4">
    <numFmt numFmtId="176" formatCode="0_);[Red]\(0\)"/>
    <numFmt numFmtId="177" formatCode="#,##0.00_ "/>
    <numFmt numFmtId="178" formatCode="0.00_ "/>
    <numFmt numFmtId="179" formatCode="0.00_);[Red]\(0.00\)"/>
  </numFmts>
  <fonts count="18">
    <font>
      <sz val="11"/>
      <color indexed="8"/>
      <name val="宋体"/>
      <charset val="134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b/>
      <sz val="10"/>
      <color indexed="8"/>
      <name val="宋体"/>
      <charset val="134"/>
    </font>
    <font>
      <sz val="14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20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vertical="center" wrapText="1" shrinkToFit="1"/>
    </xf>
    <xf numFmtId="0" fontId="0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right" vertical="top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49" fontId="0" fillId="2" borderId="1" xfId="0" applyNumberFormat="1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1" xfId="0" applyNumberForma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 wrapText="1"/>
    </xf>
    <xf numFmtId="178" fontId="8" fillId="0" borderId="1" xfId="0" applyNumberFormat="1" applyFont="1" applyFill="1" applyBorder="1" applyAlignment="1" applyProtection="1">
      <alignment horizontal="right" vertical="center"/>
    </xf>
    <xf numFmtId="49" fontId="0" fillId="2" borderId="1" xfId="0" applyNumberFormat="1" applyFill="1" applyBorder="1" applyAlignment="1">
      <alignment horizontal="left" vertical="center"/>
    </xf>
    <xf numFmtId="177" fontId="5" fillId="0" borderId="1" xfId="0" applyNumberFormat="1" applyFont="1" applyBorder="1">
      <alignment vertical="center"/>
    </xf>
    <xf numFmtId="179" fontId="5" fillId="0" borderId="1" xfId="0" applyNumberFormat="1" applyFont="1" applyBorder="1">
      <alignment vertical="center"/>
    </xf>
    <xf numFmtId="177" fontId="0" fillId="0" borderId="0" xfId="0" applyNumberFormat="1">
      <alignment vertical="center"/>
    </xf>
    <xf numFmtId="179" fontId="5" fillId="0" borderId="1" xfId="0" applyNumberFormat="1" applyFont="1" applyBorder="1" applyAlignment="1">
      <alignment horizontal="center" vertical="center"/>
    </xf>
    <xf numFmtId="179" fontId="10" fillId="0" borderId="0" xfId="0" applyNumberFormat="1" applyFont="1" applyFill="1" applyAlignme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17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179" fontId="1" fillId="0" borderId="1" xfId="0" applyNumberFormat="1" applyFont="1" applyBorder="1">
      <alignment vertical="center"/>
    </xf>
    <xf numFmtId="179" fontId="13" fillId="0" borderId="1" xfId="0" applyNumberFormat="1" applyFont="1" applyBorder="1" applyAlignment="1">
      <alignment horizontal="center" vertical="center"/>
    </xf>
    <xf numFmtId="179" fontId="13" fillId="0" borderId="1" xfId="0" applyNumberFormat="1" applyFont="1" applyBorder="1">
      <alignment vertical="center"/>
    </xf>
    <xf numFmtId="179" fontId="13" fillId="0" borderId="2" xfId="0" applyNumberFormat="1" applyFont="1" applyBorder="1">
      <alignment vertical="center"/>
    </xf>
    <xf numFmtId="179" fontId="13" fillId="0" borderId="2" xfId="0" applyNumberFormat="1" applyFont="1" applyBorder="1" applyAlignment="1">
      <alignment horizontal="center" vertical="center"/>
    </xf>
    <xf numFmtId="177" fontId="13" fillId="0" borderId="1" xfId="0" applyNumberFormat="1" applyFont="1" applyBorder="1">
      <alignment vertical="center"/>
    </xf>
    <xf numFmtId="0" fontId="13" fillId="0" borderId="1" xfId="0" applyFont="1" applyBorder="1">
      <alignment vertical="center"/>
    </xf>
    <xf numFmtId="179" fontId="13" fillId="0" borderId="12" xfId="0" applyNumberFormat="1" applyFont="1" applyBorder="1">
      <alignment vertical="center"/>
    </xf>
    <xf numFmtId="179" fontId="13" fillId="0" borderId="12" xfId="0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179" fontId="13" fillId="0" borderId="0" xfId="0" applyNumberFormat="1" applyFont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 shrinkToFit="1"/>
    </xf>
    <xf numFmtId="0" fontId="0" fillId="0" borderId="5" xfId="0" applyBorder="1" applyAlignment="1">
      <alignment horizontal="righ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NumberForma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left" vertical="center"/>
    </xf>
    <xf numFmtId="49" fontId="2" fillId="2" borderId="0" xfId="0" applyNumberFormat="1" applyFont="1" applyFill="1" applyBorder="1" applyAlignment="1">
      <alignment horizontal="center" vertical="center" wrapText="1" shrinkToFit="1"/>
    </xf>
    <xf numFmtId="49" fontId="0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Normal="100" workbookViewId="0">
      <selection activeCell="D18" sqref="D18"/>
    </sheetView>
  </sheetViews>
  <sheetFormatPr defaultColWidth="9" defaultRowHeight="17.25" customHeight="1"/>
  <cols>
    <col min="1" max="1" width="21" style="29" customWidth="1"/>
    <col min="2" max="2" width="14" style="29" customWidth="1"/>
    <col min="3" max="3" width="32.375" customWidth="1"/>
    <col min="4" max="4" width="13.375" style="29" customWidth="1"/>
    <col min="5" max="5" width="12.75" style="29" customWidth="1"/>
    <col min="6" max="6" width="14.375" style="29" customWidth="1"/>
  </cols>
  <sheetData>
    <row r="1" spans="1:6" ht="17.25" customHeight="1">
      <c r="A1" s="29" t="s">
        <v>0</v>
      </c>
    </row>
    <row r="2" spans="1:6" s="61" customFormat="1" ht="17.25" customHeight="1">
      <c r="A2" s="87" t="s">
        <v>1</v>
      </c>
      <c r="B2" s="87"/>
      <c r="C2" s="87"/>
      <c r="D2" s="87"/>
      <c r="E2" s="87"/>
      <c r="F2" s="87"/>
    </row>
    <row r="3" spans="1:6" ht="17.25" customHeight="1">
      <c r="A3" s="43" t="s">
        <v>169</v>
      </c>
      <c r="B3" s="16"/>
      <c r="C3" s="16"/>
      <c r="D3" s="16"/>
      <c r="E3" s="16"/>
      <c r="F3" s="41" t="s">
        <v>2</v>
      </c>
    </row>
    <row r="4" spans="1:6" ht="17.25" customHeight="1">
      <c r="A4" s="88" t="s">
        <v>3</v>
      </c>
      <c r="B4" s="88"/>
      <c r="C4" s="88" t="s">
        <v>4</v>
      </c>
      <c r="D4" s="88"/>
      <c r="E4" s="88"/>
      <c r="F4" s="88"/>
    </row>
    <row r="5" spans="1:6" s="33" customFormat="1" ht="17.25" customHeight="1">
      <c r="A5" s="64" t="s">
        <v>5</v>
      </c>
      <c r="B5" s="64" t="s">
        <v>6</v>
      </c>
      <c r="C5" s="64" t="s">
        <v>5</v>
      </c>
      <c r="D5" s="64" t="s">
        <v>7</v>
      </c>
      <c r="E5" s="66" t="s">
        <v>8</v>
      </c>
      <c r="F5" s="66" t="s">
        <v>9</v>
      </c>
    </row>
    <row r="6" spans="1:6" ht="17.25" customHeight="1">
      <c r="A6" s="21" t="s">
        <v>10</v>
      </c>
      <c r="B6" s="20">
        <v>199542739.40000001</v>
      </c>
      <c r="C6" s="62" t="s">
        <v>11</v>
      </c>
      <c r="D6" s="20">
        <f>E6+F6</f>
        <v>0</v>
      </c>
      <c r="E6" s="20"/>
      <c r="F6" s="20"/>
    </row>
    <row r="7" spans="1:6" ht="17.25" customHeight="1">
      <c r="A7" s="21" t="s">
        <v>12</v>
      </c>
      <c r="B7" s="20">
        <v>30000000</v>
      </c>
      <c r="C7" s="62" t="s">
        <v>13</v>
      </c>
      <c r="D7" s="20">
        <f>E7+F7</f>
        <v>0</v>
      </c>
      <c r="E7" s="20"/>
      <c r="F7" s="20"/>
    </row>
    <row r="8" spans="1:6" ht="17.25" customHeight="1">
      <c r="A8" s="20"/>
      <c r="B8" s="20"/>
      <c r="C8" s="62" t="s">
        <v>14</v>
      </c>
      <c r="D8" s="20">
        <f t="shared" ref="D8:D32" si="0">E8+F8</f>
        <v>0</v>
      </c>
      <c r="E8" s="20"/>
      <c r="F8" s="20"/>
    </row>
    <row r="9" spans="1:6" ht="17.25" customHeight="1">
      <c r="A9" s="20"/>
      <c r="B9" s="20"/>
      <c r="C9" s="62" t="s">
        <v>15</v>
      </c>
      <c r="D9" s="20">
        <f t="shared" si="0"/>
        <v>173246612.90000001</v>
      </c>
      <c r="E9" s="20">
        <v>173246612.90000001</v>
      </c>
      <c r="F9" s="20"/>
    </row>
    <row r="10" spans="1:6" ht="17.25" customHeight="1">
      <c r="A10" s="20"/>
      <c r="B10" s="20"/>
      <c r="C10" s="62" t="s">
        <v>16</v>
      </c>
      <c r="D10" s="20">
        <f t="shared" si="0"/>
        <v>0</v>
      </c>
      <c r="E10" s="20"/>
      <c r="F10" s="20"/>
    </row>
    <row r="11" spans="1:6" ht="17.25" customHeight="1">
      <c r="A11" s="20"/>
      <c r="B11" s="20"/>
      <c r="C11" s="62" t="s">
        <v>17</v>
      </c>
      <c r="D11" s="20">
        <f t="shared" si="0"/>
        <v>3350000</v>
      </c>
      <c r="E11" s="20">
        <v>3350000</v>
      </c>
      <c r="F11" s="20"/>
    </row>
    <row r="12" spans="1:6" ht="17.25" customHeight="1">
      <c r="A12" s="20"/>
      <c r="B12" s="20"/>
      <c r="C12" s="62" t="s">
        <v>18</v>
      </c>
      <c r="D12" s="20">
        <f t="shared" si="0"/>
        <v>0</v>
      </c>
      <c r="E12" s="20"/>
      <c r="F12" s="20"/>
    </row>
    <row r="13" spans="1:6" ht="17.25" customHeight="1">
      <c r="A13" s="20"/>
      <c r="B13" s="20"/>
      <c r="C13" s="62" t="s">
        <v>19</v>
      </c>
      <c r="D13" s="20">
        <f t="shared" si="0"/>
        <v>10743103.6</v>
      </c>
      <c r="E13" s="20">
        <v>10743103.6</v>
      </c>
      <c r="F13" s="20"/>
    </row>
    <row r="14" spans="1:6" ht="17.25" customHeight="1">
      <c r="A14" s="20"/>
      <c r="B14" s="20"/>
      <c r="C14" s="62" t="s">
        <v>20</v>
      </c>
      <c r="D14" s="20">
        <f t="shared" si="0"/>
        <v>0</v>
      </c>
      <c r="E14" s="20"/>
      <c r="F14" s="20"/>
    </row>
    <row r="15" spans="1:6" ht="17.25" customHeight="1">
      <c r="A15" s="20"/>
      <c r="B15" s="20"/>
      <c r="C15" s="63" t="s">
        <v>21</v>
      </c>
      <c r="D15" s="20">
        <f t="shared" si="0"/>
        <v>5146939.4000000004</v>
      </c>
      <c r="E15" s="20">
        <v>5146939.4000000004</v>
      </c>
      <c r="F15" s="20"/>
    </row>
    <row r="16" spans="1:6" ht="17.25" customHeight="1">
      <c r="A16" s="20"/>
      <c r="B16" s="20"/>
      <c r="C16" s="62" t="s">
        <v>22</v>
      </c>
      <c r="D16" s="20">
        <f t="shared" si="0"/>
        <v>0</v>
      </c>
      <c r="E16" s="20"/>
      <c r="F16" s="20"/>
    </row>
    <row r="17" spans="1:6" ht="17.25" customHeight="1">
      <c r="A17" s="20"/>
      <c r="B17" s="20"/>
      <c r="C17" s="62" t="s">
        <v>23</v>
      </c>
      <c r="D17" s="20">
        <f t="shared" si="0"/>
        <v>30000000</v>
      </c>
      <c r="E17" s="20"/>
      <c r="F17" s="20">
        <v>30000000</v>
      </c>
    </row>
    <row r="18" spans="1:6" ht="17.25" customHeight="1">
      <c r="A18" s="20"/>
      <c r="B18" s="20"/>
      <c r="C18" s="62" t="s">
        <v>24</v>
      </c>
      <c r="D18" s="20">
        <f t="shared" si="0"/>
        <v>0</v>
      </c>
      <c r="E18" s="20"/>
      <c r="F18" s="20"/>
    </row>
    <row r="19" spans="1:6" ht="17.25" customHeight="1">
      <c r="A19" s="20"/>
      <c r="B19" s="20"/>
      <c r="C19" s="62" t="s">
        <v>25</v>
      </c>
      <c r="D19" s="20">
        <f t="shared" si="0"/>
        <v>0</v>
      </c>
      <c r="E19" s="20"/>
      <c r="F19" s="20"/>
    </row>
    <row r="20" spans="1:6" ht="17.25" customHeight="1">
      <c r="A20" s="20"/>
      <c r="B20" s="20"/>
      <c r="C20" s="62" t="s">
        <v>26</v>
      </c>
      <c r="D20" s="20">
        <f t="shared" si="0"/>
        <v>0</v>
      </c>
      <c r="E20" s="20"/>
      <c r="F20" s="20"/>
    </row>
    <row r="21" spans="1:6" ht="17.25" customHeight="1">
      <c r="A21" s="20"/>
      <c r="B21" s="20"/>
      <c r="C21" s="62" t="s">
        <v>27</v>
      </c>
      <c r="D21" s="20">
        <f t="shared" si="0"/>
        <v>0</v>
      </c>
      <c r="E21" s="20"/>
      <c r="F21" s="20"/>
    </row>
    <row r="22" spans="1:6" ht="17.25" customHeight="1">
      <c r="A22" s="20"/>
      <c r="B22" s="20"/>
      <c r="C22" s="62" t="s">
        <v>28</v>
      </c>
      <c r="D22" s="20">
        <f t="shared" si="0"/>
        <v>0</v>
      </c>
      <c r="E22" s="20"/>
      <c r="F22" s="20"/>
    </row>
    <row r="23" spans="1:6" ht="17.25" customHeight="1">
      <c r="A23" s="20"/>
      <c r="B23" s="20"/>
      <c r="C23" s="62" t="s">
        <v>29</v>
      </c>
      <c r="D23" s="20">
        <f t="shared" si="0"/>
        <v>0</v>
      </c>
      <c r="E23" s="20"/>
      <c r="F23" s="20"/>
    </row>
    <row r="24" spans="1:6" ht="17.25" customHeight="1">
      <c r="A24" s="20"/>
      <c r="B24" s="20"/>
      <c r="C24" s="62" t="s">
        <v>30</v>
      </c>
      <c r="D24" s="20">
        <f t="shared" si="0"/>
        <v>0</v>
      </c>
      <c r="E24" s="20"/>
      <c r="F24" s="20"/>
    </row>
    <row r="25" spans="1:6" ht="17.25" customHeight="1">
      <c r="A25" s="20"/>
      <c r="B25" s="20"/>
      <c r="C25" s="62" t="s">
        <v>31</v>
      </c>
      <c r="D25" s="20">
        <f t="shared" si="0"/>
        <v>7056083.5</v>
      </c>
      <c r="E25" s="20">
        <v>7056083.5</v>
      </c>
      <c r="F25" s="20"/>
    </row>
    <row r="26" spans="1:6" ht="17.25" customHeight="1">
      <c r="A26" s="20"/>
      <c r="B26" s="20"/>
      <c r="C26" s="62" t="s">
        <v>32</v>
      </c>
      <c r="D26" s="20">
        <f t="shared" si="0"/>
        <v>0</v>
      </c>
      <c r="E26" s="20"/>
      <c r="F26" s="20"/>
    </row>
    <row r="27" spans="1:6" ht="17.25" customHeight="1">
      <c r="A27" s="20"/>
      <c r="B27" s="20"/>
      <c r="C27" s="62" t="s">
        <v>33</v>
      </c>
      <c r="D27" s="20">
        <f t="shared" si="0"/>
        <v>0</v>
      </c>
      <c r="E27" s="20"/>
      <c r="F27" s="20"/>
    </row>
    <row r="28" spans="1:6" ht="17.25" customHeight="1">
      <c r="A28" s="20"/>
      <c r="B28" s="20"/>
      <c r="C28" s="62" t="s">
        <v>34</v>
      </c>
      <c r="D28" s="20">
        <f t="shared" si="0"/>
        <v>0</v>
      </c>
      <c r="E28" s="20"/>
      <c r="F28" s="20"/>
    </row>
    <row r="29" spans="1:6" ht="17.25" customHeight="1">
      <c r="A29" s="20"/>
      <c r="B29" s="20"/>
      <c r="C29" s="62" t="s">
        <v>35</v>
      </c>
      <c r="D29" s="20">
        <f t="shared" si="0"/>
        <v>0</v>
      </c>
      <c r="E29" s="20"/>
      <c r="F29" s="20"/>
    </row>
    <row r="30" spans="1:6" ht="17.25" customHeight="1">
      <c r="A30" s="20"/>
      <c r="B30" s="20"/>
      <c r="C30" s="62" t="s">
        <v>36</v>
      </c>
      <c r="D30" s="20">
        <f t="shared" si="0"/>
        <v>0</v>
      </c>
      <c r="E30" s="20"/>
      <c r="F30" s="20"/>
    </row>
    <row r="31" spans="1:6" ht="17.25" customHeight="1">
      <c r="A31" s="20"/>
      <c r="B31" s="20"/>
      <c r="C31" s="62" t="s">
        <v>37</v>
      </c>
      <c r="D31" s="20">
        <f t="shared" si="0"/>
        <v>0</v>
      </c>
      <c r="E31" s="20"/>
      <c r="F31" s="20"/>
    </row>
    <row r="32" spans="1:6" ht="17.25" customHeight="1">
      <c r="A32" s="20"/>
      <c r="B32" s="20"/>
      <c r="C32" s="62" t="s">
        <v>38</v>
      </c>
      <c r="D32" s="20">
        <f t="shared" si="0"/>
        <v>0</v>
      </c>
      <c r="E32" s="20"/>
      <c r="F32" s="20"/>
    </row>
    <row r="33" spans="1:6" ht="25.5" customHeight="1">
      <c r="A33" s="64" t="s">
        <v>39</v>
      </c>
      <c r="B33" s="20">
        <f>B6+B7</f>
        <v>229542739.40000001</v>
      </c>
      <c r="C33" s="65" t="s">
        <v>40</v>
      </c>
      <c r="D33" s="20">
        <f>SUM(D6:D32)</f>
        <v>229542739.40000001</v>
      </c>
      <c r="E33" s="20">
        <f>SUM(E6:E32)</f>
        <v>199542739.40000001</v>
      </c>
      <c r="F33" s="20">
        <f>SUM(F6:F32)</f>
        <v>30000000</v>
      </c>
    </row>
  </sheetData>
  <mergeCells count="3">
    <mergeCell ref="A2:F2"/>
    <mergeCell ref="A4:B4"/>
    <mergeCell ref="C4:F4"/>
  </mergeCells>
  <phoneticPr fontId="7" type="noConversion"/>
  <printOptions horizontalCentered="1"/>
  <pageMargins left="3.8888888888888903E-2" right="3.8888888888888903E-2" top="0.86" bottom="0.63" header="0.31388888888888899" footer="0.31388888888888899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E30" sqref="E30"/>
    </sheetView>
  </sheetViews>
  <sheetFormatPr defaultColWidth="15.625" defaultRowHeight="24.95" customHeight="1"/>
  <cols>
    <col min="1" max="1" width="10.625" style="30" customWidth="1"/>
    <col min="2" max="2" width="31.25" customWidth="1"/>
    <col min="3" max="5" width="15.625" style="57"/>
  </cols>
  <sheetData>
    <row r="1" spans="1:5" ht="24.95" customHeight="1">
      <c r="A1" t="s">
        <v>41</v>
      </c>
    </row>
    <row r="2" spans="1:5" ht="24.95" customHeight="1">
      <c r="A2" s="89" t="s">
        <v>42</v>
      </c>
      <c r="B2" s="89"/>
      <c r="C2" s="89"/>
      <c r="D2" s="89"/>
      <c r="E2" s="89"/>
    </row>
    <row r="3" spans="1:5" ht="24.95" customHeight="1">
      <c r="A3" s="91" t="s">
        <v>169</v>
      </c>
      <c r="B3" s="91"/>
      <c r="C3" s="58"/>
      <c r="D3" s="58"/>
      <c r="E3" s="59" t="s">
        <v>2</v>
      </c>
    </row>
    <row r="4" spans="1:5" ht="39" customHeight="1">
      <c r="A4" s="88" t="s">
        <v>43</v>
      </c>
      <c r="B4" s="88"/>
      <c r="C4" s="90" t="s">
        <v>44</v>
      </c>
      <c r="D4" s="90"/>
      <c r="E4" s="90"/>
    </row>
    <row r="5" spans="1:5" s="29" customFormat="1" ht="39" customHeight="1">
      <c r="A5" s="20" t="s">
        <v>45</v>
      </c>
      <c r="B5" s="20" t="s">
        <v>46</v>
      </c>
      <c r="C5" s="60" t="s">
        <v>47</v>
      </c>
      <c r="D5" s="60" t="s">
        <v>48</v>
      </c>
      <c r="E5" s="60" t="s">
        <v>49</v>
      </c>
    </row>
    <row r="6" spans="1:5" ht="24.95" customHeight="1">
      <c r="A6" s="21">
        <v>2040201</v>
      </c>
      <c r="B6" s="22" t="s">
        <v>172</v>
      </c>
      <c r="C6" s="60">
        <f>D6+E6</f>
        <v>109697276.90000001</v>
      </c>
      <c r="D6" s="60">
        <f>108197802.7+1499474.2</f>
        <v>109697276.90000001</v>
      </c>
      <c r="E6" s="60"/>
    </row>
    <row r="7" spans="1:5" ht="21" customHeight="1">
      <c r="A7" s="21">
        <v>2040202</v>
      </c>
      <c r="B7" s="22" t="s">
        <v>151</v>
      </c>
      <c r="C7" s="60">
        <f t="shared" ref="C7:C17" si="0">D7+E7</f>
        <v>10170036</v>
      </c>
      <c r="D7" s="60">
        <v>10170036</v>
      </c>
      <c r="E7" s="60"/>
    </row>
    <row r="8" spans="1:5" ht="21" customHeight="1">
      <c r="A8" s="21">
        <v>2080501</v>
      </c>
      <c r="B8" s="40" t="s">
        <v>163</v>
      </c>
      <c r="C8" s="60">
        <f t="shared" si="0"/>
        <v>86202</v>
      </c>
      <c r="D8" s="60">
        <v>86202</v>
      </c>
      <c r="E8" s="60"/>
    </row>
    <row r="9" spans="1:5" ht="21" customHeight="1">
      <c r="A9" s="21">
        <v>2080505</v>
      </c>
      <c r="B9" s="22" t="s">
        <v>164</v>
      </c>
      <c r="C9" s="60">
        <f t="shared" si="0"/>
        <v>10467700</v>
      </c>
      <c r="D9" s="60">
        <v>10467700</v>
      </c>
      <c r="E9" s="60"/>
    </row>
    <row r="10" spans="1:5" ht="21" customHeight="1">
      <c r="A10" s="21">
        <v>2080899</v>
      </c>
      <c r="B10" s="22" t="s">
        <v>165</v>
      </c>
      <c r="C10" s="60">
        <f t="shared" si="0"/>
        <v>189201.6</v>
      </c>
      <c r="D10" s="60">
        <v>189201.6</v>
      </c>
      <c r="E10" s="60"/>
    </row>
    <row r="11" spans="1:5" ht="21" customHeight="1">
      <c r="A11" s="21">
        <v>2101101</v>
      </c>
      <c r="B11" s="22" t="s">
        <v>166</v>
      </c>
      <c r="C11" s="60">
        <f t="shared" si="0"/>
        <v>2206904.6</v>
      </c>
      <c r="D11" s="60">
        <v>2206904.6</v>
      </c>
      <c r="E11" s="60"/>
    </row>
    <row r="12" spans="1:5" ht="21" customHeight="1">
      <c r="A12" s="21">
        <v>2101103</v>
      </c>
      <c r="B12" s="22" t="s">
        <v>167</v>
      </c>
      <c r="C12" s="60">
        <f t="shared" si="0"/>
        <v>2940034.8</v>
      </c>
      <c r="D12" s="60">
        <v>2940034.8</v>
      </c>
      <c r="E12" s="60"/>
    </row>
    <row r="13" spans="1:5" ht="21" customHeight="1">
      <c r="A13" s="21">
        <v>2210201</v>
      </c>
      <c r="B13" s="22" t="s">
        <v>168</v>
      </c>
      <c r="C13" s="60">
        <f t="shared" si="0"/>
        <v>7056083.5</v>
      </c>
      <c r="D13" s="60">
        <v>7056083.5</v>
      </c>
      <c r="E13" s="60"/>
    </row>
    <row r="14" spans="1:5" ht="21" customHeight="1">
      <c r="A14" s="21">
        <v>2040202</v>
      </c>
      <c r="B14" s="22" t="s">
        <v>151</v>
      </c>
      <c r="C14" s="60">
        <f t="shared" si="0"/>
        <v>6048700</v>
      </c>
      <c r="D14" s="60"/>
      <c r="E14" s="60">
        <v>6048700</v>
      </c>
    </row>
    <row r="15" spans="1:5" ht="21" customHeight="1">
      <c r="A15" s="21">
        <v>2040203</v>
      </c>
      <c r="B15" s="22" t="s">
        <v>152</v>
      </c>
      <c r="C15" s="60">
        <f t="shared" si="0"/>
        <v>280000</v>
      </c>
      <c r="D15" s="60"/>
      <c r="E15" s="60">
        <v>280000</v>
      </c>
    </row>
    <row r="16" spans="1:5" ht="21" customHeight="1">
      <c r="A16" s="21">
        <v>2040204</v>
      </c>
      <c r="B16" s="22" t="s">
        <v>153</v>
      </c>
      <c r="C16" s="60">
        <f t="shared" si="0"/>
        <v>4250000</v>
      </c>
      <c r="D16" s="60"/>
      <c r="E16" s="60">
        <v>4250000</v>
      </c>
    </row>
    <row r="17" spans="1:5" ht="21" customHeight="1">
      <c r="A17" s="21">
        <v>2040206</v>
      </c>
      <c r="B17" s="22" t="s">
        <v>154</v>
      </c>
      <c r="C17" s="60">
        <f t="shared" si="0"/>
        <v>1500000</v>
      </c>
      <c r="D17" s="60"/>
      <c r="E17" s="60">
        <v>1500000</v>
      </c>
    </row>
    <row r="18" spans="1:5" ht="21" customHeight="1">
      <c r="A18" s="21">
        <v>2040211</v>
      </c>
      <c r="B18" s="22" t="s">
        <v>155</v>
      </c>
      <c r="C18" s="60">
        <f>D18+E18</f>
        <v>500000</v>
      </c>
      <c r="D18" s="60"/>
      <c r="E18" s="60">
        <v>500000</v>
      </c>
    </row>
    <row r="19" spans="1:5" ht="21" customHeight="1">
      <c r="A19" s="21">
        <v>2040212</v>
      </c>
      <c r="B19" s="22" t="s">
        <v>156</v>
      </c>
      <c r="C19" s="60">
        <f>D19+E19</f>
        <v>16980000</v>
      </c>
      <c r="D19" s="60"/>
      <c r="E19" s="60">
        <v>16980000</v>
      </c>
    </row>
    <row r="20" spans="1:5" ht="21" customHeight="1">
      <c r="A20" s="21">
        <v>2040214</v>
      </c>
      <c r="B20" s="22" t="s">
        <v>157</v>
      </c>
      <c r="C20" s="60">
        <f t="shared" ref="C20:C25" si="1">D20+E20</f>
        <v>500000</v>
      </c>
      <c r="D20" s="60"/>
      <c r="E20" s="60">
        <v>500000</v>
      </c>
    </row>
    <row r="21" spans="1:5" ht="21" customHeight="1">
      <c r="A21" s="21">
        <v>2040215</v>
      </c>
      <c r="B21" s="22" t="s">
        <v>158</v>
      </c>
      <c r="C21" s="60">
        <f t="shared" si="1"/>
        <v>270000</v>
      </c>
      <c r="D21" s="60"/>
      <c r="E21" s="60">
        <v>270000</v>
      </c>
    </row>
    <row r="22" spans="1:5" ht="21" customHeight="1">
      <c r="A22" s="21">
        <v>2040217</v>
      </c>
      <c r="B22" s="22" t="s">
        <v>159</v>
      </c>
      <c r="C22" s="60">
        <f t="shared" si="1"/>
        <v>6050600</v>
      </c>
      <c r="D22" s="60"/>
      <c r="E22" s="60">
        <v>6050600</v>
      </c>
    </row>
    <row r="23" spans="1:5" ht="21" customHeight="1">
      <c r="A23" s="21">
        <v>2040799</v>
      </c>
      <c r="B23" s="22" t="s">
        <v>162</v>
      </c>
      <c r="C23" s="60">
        <f>D23+E23</f>
        <v>2000000</v>
      </c>
      <c r="D23" s="60"/>
      <c r="E23" s="60">
        <v>2000000</v>
      </c>
    </row>
    <row r="24" spans="1:5" ht="21" customHeight="1">
      <c r="A24" s="21">
        <v>2040806</v>
      </c>
      <c r="B24" s="22" t="s">
        <v>160</v>
      </c>
      <c r="C24" s="60">
        <f t="shared" si="1"/>
        <v>15000000</v>
      </c>
      <c r="D24" s="60"/>
      <c r="E24" s="60">
        <v>15000000</v>
      </c>
    </row>
    <row r="25" spans="1:5" ht="21" customHeight="1">
      <c r="A25" s="21">
        <v>2069999</v>
      </c>
      <c r="B25" s="22" t="s">
        <v>161</v>
      </c>
      <c r="C25" s="60">
        <f t="shared" si="1"/>
        <v>3350000</v>
      </c>
      <c r="D25" s="60"/>
      <c r="E25" s="60">
        <v>3350000</v>
      </c>
    </row>
    <row r="26" spans="1:5" ht="37.5" customHeight="1">
      <c r="A26" s="88" t="s">
        <v>7</v>
      </c>
      <c r="B26" s="88"/>
      <c r="C26" s="60">
        <f>SUM(C6:C25)</f>
        <v>199542739.40000001</v>
      </c>
      <c r="D26" s="60">
        <f>SUM(D6:D25)</f>
        <v>142813439.40000001</v>
      </c>
      <c r="E26" s="60">
        <f>SUM(E6:E25)</f>
        <v>56729300</v>
      </c>
    </row>
    <row r="27" spans="1:5" ht="21" customHeight="1">
      <c r="A27" s="30" t="s">
        <v>50</v>
      </c>
    </row>
  </sheetData>
  <mergeCells count="5">
    <mergeCell ref="A2:E2"/>
    <mergeCell ref="A4:B4"/>
    <mergeCell ref="C4:E4"/>
    <mergeCell ref="A26:B26"/>
    <mergeCell ref="A3:B3"/>
  </mergeCells>
  <phoneticPr fontId="7" type="noConversion"/>
  <printOptions horizontalCentered="1"/>
  <pageMargins left="0.8" right="0.41" top="1.42" bottom="0.74791666666666701" header="0.31388888888888899" footer="0.31388888888888899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topLeftCell="A16" zoomScaleNormal="100" workbookViewId="0">
      <selection activeCell="A28" sqref="A28:E28"/>
    </sheetView>
  </sheetViews>
  <sheetFormatPr defaultColWidth="15.625" defaultRowHeight="24.95" customHeight="1"/>
  <cols>
    <col min="1" max="1" width="10.125" style="30" customWidth="1"/>
    <col min="2" max="2" width="22.875" customWidth="1"/>
    <col min="3" max="3" width="18.125" style="80" customWidth="1"/>
    <col min="4" max="4" width="16.5" style="80" customWidth="1"/>
    <col min="5" max="5" width="18.375" style="81" customWidth="1"/>
  </cols>
  <sheetData>
    <row r="1" spans="1:5" ht="24.95" customHeight="1">
      <c r="A1" t="s">
        <v>51</v>
      </c>
      <c r="C1" s="67"/>
      <c r="D1" s="67"/>
      <c r="E1" s="68"/>
    </row>
    <row r="2" spans="1:5" ht="24.95" customHeight="1">
      <c r="A2" s="89" t="s">
        <v>52</v>
      </c>
      <c r="B2" s="89"/>
      <c r="C2" s="89"/>
      <c r="D2" s="89"/>
      <c r="E2" s="89"/>
    </row>
    <row r="3" spans="1:5" ht="24.95" customHeight="1">
      <c r="A3" s="17" t="s">
        <v>169</v>
      </c>
      <c r="C3" s="67"/>
      <c r="D3" s="67"/>
      <c r="E3" s="68" t="s">
        <v>2</v>
      </c>
    </row>
    <row r="4" spans="1:5" ht="24.95" customHeight="1">
      <c r="A4" s="88" t="s">
        <v>53</v>
      </c>
      <c r="B4" s="88"/>
      <c r="C4" s="92" t="s">
        <v>54</v>
      </c>
      <c r="D4" s="92"/>
      <c r="E4" s="92"/>
    </row>
    <row r="5" spans="1:5" s="29" customFormat="1" ht="24.95" customHeight="1">
      <c r="A5" s="20" t="s">
        <v>45</v>
      </c>
      <c r="B5" s="20" t="s">
        <v>46</v>
      </c>
      <c r="C5" s="69" t="s">
        <v>7</v>
      </c>
      <c r="D5" s="69" t="s">
        <v>55</v>
      </c>
      <c r="E5" s="70" t="s">
        <v>56</v>
      </c>
    </row>
    <row r="6" spans="1:5" s="33" customFormat="1" ht="24.95" customHeight="1">
      <c r="A6" s="34">
        <v>301</v>
      </c>
      <c r="B6" s="35" t="s">
        <v>57</v>
      </c>
      <c r="C6" s="53">
        <f>D6+E6</f>
        <v>76745159.099999994</v>
      </c>
      <c r="D6" s="53">
        <f>SUM(D7:D14)</f>
        <v>76745159.099999994</v>
      </c>
      <c r="E6" s="55">
        <f>SUM(E7:E14)</f>
        <v>0</v>
      </c>
    </row>
    <row r="7" spans="1:5" ht="24.95" customHeight="1">
      <c r="A7" s="21">
        <v>30101</v>
      </c>
      <c r="B7" s="22" t="s">
        <v>58</v>
      </c>
      <c r="C7" s="71">
        <f t="shared" ref="C7:C14" si="0">D7+E7</f>
        <v>27190610.5</v>
      </c>
      <c r="D7" s="56">
        <f>25963584+1227026.5</f>
        <v>27190610.5</v>
      </c>
      <c r="E7" s="72"/>
    </row>
    <row r="8" spans="1:5" ht="24.95" customHeight="1">
      <c r="A8" s="36">
        <v>30102</v>
      </c>
      <c r="B8" s="37" t="s">
        <v>59</v>
      </c>
      <c r="C8" s="73">
        <f t="shared" si="0"/>
        <v>34365552</v>
      </c>
      <c r="D8" s="74">
        <f>23768244+10597308</f>
        <v>34365552</v>
      </c>
      <c r="E8" s="75"/>
    </row>
    <row r="9" spans="1:5" ht="24.95" customHeight="1">
      <c r="A9" s="21">
        <v>30103</v>
      </c>
      <c r="B9" s="22" t="s">
        <v>60</v>
      </c>
      <c r="C9" s="73">
        <f t="shared" si="0"/>
        <v>2163632</v>
      </c>
      <c r="D9" s="73">
        <v>2163632</v>
      </c>
      <c r="E9" s="72"/>
    </row>
    <row r="10" spans="1:5" ht="44.1" customHeight="1">
      <c r="A10" s="21">
        <v>30104</v>
      </c>
      <c r="B10" s="38" t="s">
        <v>61</v>
      </c>
      <c r="C10" s="73">
        <f t="shared" si="0"/>
        <v>2206904.6</v>
      </c>
      <c r="D10" s="73">
        <v>2206904.6</v>
      </c>
      <c r="E10" s="72"/>
    </row>
    <row r="11" spans="1:5" ht="24.95" customHeight="1">
      <c r="A11" s="21">
        <v>30107</v>
      </c>
      <c r="B11" s="22" t="s">
        <v>62</v>
      </c>
      <c r="C11" s="73">
        <f>D11+E11</f>
        <v>350760</v>
      </c>
      <c r="D11" s="73">
        <v>350760</v>
      </c>
      <c r="E11" s="72"/>
    </row>
    <row r="12" spans="1:5" ht="24.95" customHeight="1">
      <c r="A12" s="21">
        <v>30108</v>
      </c>
      <c r="B12" s="22" t="s">
        <v>63</v>
      </c>
      <c r="C12" s="73">
        <f t="shared" si="0"/>
        <v>10467700</v>
      </c>
      <c r="D12" s="73">
        <v>10467700</v>
      </c>
      <c r="E12" s="72"/>
    </row>
    <row r="13" spans="1:5" ht="24.95" customHeight="1">
      <c r="A13" s="21">
        <v>30109</v>
      </c>
      <c r="B13" s="22" t="s">
        <v>64</v>
      </c>
      <c r="C13" s="73">
        <f t="shared" si="0"/>
        <v>0</v>
      </c>
      <c r="D13" s="73"/>
      <c r="E13" s="72"/>
    </row>
    <row r="14" spans="1:5" ht="24.95" customHeight="1">
      <c r="A14" s="21">
        <v>30199</v>
      </c>
      <c r="B14" s="22" t="s">
        <v>65</v>
      </c>
      <c r="C14" s="73">
        <f t="shared" si="0"/>
        <v>0</v>
      </c>
      <c r="D14" s="73"/>
      <c r="E14" s="72"/>
    </row>
    <row r="15" spans="1:5" s="33" customFormat="1" ht="24.95" customHeight="1">
      <c r="A15" s="34">
        <v>302</v>
      </c>
      <c r="B15" s="35" t="s">
        <v>66</v>
      </c>
      <c r="C15" s="52">
        <f t="shared" ref="C15:C26" si="1">D15+E15</f>
        <v>21927838.399999999</v>
      </c>
      <c r="D15" s="53">
        <f>SUM(D16:D19)</f>
        <v>0</v>
      </c>
      <c r="E15" s="55">
        <f>SUM(E16:E19)</f>
        <v>21927838.399999999</v>
      </c>
    </row>
    <row r="16" spans="1:5" ht="24.95" customHeight="1">
      <c r="A16" s="21">
        <v>30201</v>
      </c>
      <c r="B16" s="22" t="s">
        <v>67</v>
      </c>
      <c r="C16" s="76">
        <f t="shared" si="1"/>
        <v>11175000</v>
      </c>
      <c r="D16" s="73"/>
      <c r="E16" s="82">
        <v>11175000</v>
      </c>
    </row>
    <row r="17" spans="1:6" ht="24.95" customHeight="1">
      <c r="A17" s="21">
        <v>30229</v>
      </c>
      <c r="B17" s="22" t="s">
        <v>68</v>
      </c>
      <c r="C17" s="73">
        <f t="shared" si="1"/>
        <v>23244</v>
      </c>
      <c r="D17" s="73"/>
      <c r="E17" s="72">
        <v>23244</v>
      </c>
    </row>
    <row r="18" spans="1:6" ht="24.95" customHeight="1">
      <c r="A18" s="21">
        <v>30231</v>
      </c>
      <c r="B18" s="22" t="s">
        <v>69</v>
      </c>
      <c r="C18" s="73">
        <f t="shared" si="1"/>
        <v>615000</v>
      </c>
      <c r="D18" s="73"/>
      <c r="E18" s="72">
        <v>615000</v>
      </c>
    </row>
    <row r="19" spans="1:6" ht="24.95" customHeight="1">
      <c r="A19" s="21">
        <v>30299</v>
      </c>
      <c r="B19" s="22" t="s">
        <v>70</v>
      </c>
      <c r="C19" s="73">
        <f t="shared" si="1"/>
        <v>10114594.4</v>
      </c>
      <c r="D19" s="73"/>
      <c r="E19" s="72">
        <f>10505000-367161.6-23244</f>
        <v>10114594.4</v>
      </c>
    </row>
    <row r="20" spans="1:6" s="33" customFormat="1" ht="24.95" customHeight="1">
      <c r="A20" s="34">
        <v>303</v>
      </c>
      <c r="B20" s="35" t="s">
        <v>71</v>
      </c>
      <c r="C20" s="53">
        <f t="shared" si="1"/>
        <v>44140441.899999999</v>
      </c>
      <c r="D20" s="53">
        <f>SUM(D21:D26)</f>
        <v>44140441.899999999</v>
      </c>
      <c r="E20" s="55">
        <f>SUM(E21:E26)</f>
        <v>0</v>
      </c>
    </row>
    <row r="21" spans="1:6" ht="24.95" customHeight="1">
      <c r="A21" s="21">
        <v>30301</v>
      </c>
      <c r="B21" s="22" t="s">
        <v>72</v>
      </c>
      <c r="C21" s="77">
        <f t="shared" si="1"/>
        <v>86202</v>
      </c>
      <c r="D21" s="73">
        <v>86202</v>
      </c>
      <c r="E21" s="72"/>
    </row>
    <row r="22" spans="1:6" ht="24.95" customHeight="1">
      <c r="A22" s="21">
        <v>30304</v>
      </c>
      <c r="B22" s="22" t="s">
        <v>73</v>
      </c>
      <c r="C22" s="77">
        <f t="shared" si="1"/>
        <v>0</v>
      </c>
      <c r="D22" s="73"/>
      <c r="E22" s="72"/>
    </row>
    <row r="23" spans="1:6" ht="24.95" customHeight="1">
      <c r="A23" s="21">
        <v>30305</v>
      </c>
      <c r="B23" s="22" t="s">
        <v>74</v>
      </c>
      <c r="C23" s="77">
        <f t="shared" si="1"/>
        <v>189201.6</v>
      </c>
      <c r="D23" s="73">
        <v>189201.6</v>
      </c>
      <c r="E23" s="72"/>
    </row>
    <row r="24" spans="1:6" ht="24.95" customHeight="1">
      <c r="A24" s="21">
        <v>30307</v>
      </c>
      <c r="B24" s="22" t="s">
        <v>75</v>
      </c>
      <c r="C24" s="77">
        <f t="shared" si="1"/>
        <v>2940034.8</v>
      </c>
      <c r="D24" s="73">
        <v>2940034.8</v>
      </c>
      <c r="E24" s="72"/>
    </row>
    <row r="25" spans="1:6" ht="24.95" customHeight="1">
      <c r="A25" s="21">
        <v>30311</v>
      </c>
      <c r="B25" s="22" t="s">
        <v>76</v>
      </c>
      <c r="C25" s="77">
        <f t="shared" si="1"/>
        <v>7056083.5</v>
      </c>
      <c r="D25" s="73">
        <v>7056083.5</v>
      </c>
      <c r="E25" s="72"/>
    </row>
    <row r="26" spans="1:6" ht="24.95" customHeight="1">
      <c r="A26" s="21">
        <v>30399</v>
      </c>
      <c r="B26" s="22" t="s">
        <v>77</v>
      </c>
      <c r="C26" s="73">
        <f t="shared" si="1"/>
        <v>33868920</v>
      </c>
      <c r="D26" s="73">
        <v>33868920</v>
      </c>
      <c r="E26" s="72"/>
    </row>
    <row r="27" spans="1:6" ht="24.95" customHeight="1">
      <c r="A27" s="93" t="s">
        <v>7</v>
      </c>
      <c r="B27" s="94"/>
      <c r="C27" s="76">
        <f>D27+E27</f>
        <v>142813439.40000001</v>
      </c>
      <c r="D27" s="78">
        <f>D6+D15+D20</f>
        <v>120885601</v>
      </c>
      <c r="E27" s="79">
        <f>E6+E15+E20</f>
        <v>21927838.399999999</v>
      </c>
    </row>
    <row r="28" spans="1:6" ht="24.95" customHeight="1">
      <c r="A28" s="95" t="s">
        <v>50</v>
      </c>
      <c r="B28" s="95"/>
      <c r="C28" s="95"/>
      <c r="D28" s="95"/>
      <c r="E28" s="95"/>
      <c r="F28" s="54"/>
    </row>
  </sheetData>
  <mergeCells count="5">
    <mergeCell ref="A2:E2"/>
    <mergeCell ref="A4:B4"/>
    <mergeCell ref="C4:E4"/>
    <mergeCell ref="A27:B27"/>
    <mergeCell ref="A28:E28"/>
  </mergeCells>
  <phoneticPr fontId="7" type="noConversion"/>
  <printOptions horizontalCentered="1"/>
  <pageMargins left="0.70763888888888904" right="0.48" top="0.89" bottom="0.55000000000000004" header="0.31388888888888899" footer="0.31388888888888899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topLeftCell="D4" workbookViewId="0">
      <selection activeCell="G7" sqref="G7:L7"/>
    </sheetView>
  </sheetViews>
  <sheetFormatPr defaultColWidth="15.625" defaultRowHeight="24.95" customHeight="1"/>
  <cols>
    <col min="1" max="1" width="9.625" customWidth="1"/>
    <col min="2" max="2" width="11.625" customWidth="1"/>
    <col min="3" max="3" width="11.5" customWidth="1"/>
    <col min="4" max="4" width="10.875" customWidth="1"/>
    <col min="5" max="5" width="14.75" customWidth="1"/>
    <col min="6" max="6" width="11.875" customWidth="1"/>
    <col min="7" max="7" width="10" customWidth="1"/>
    <col min="8" max="8" width="11.75" customWidth="1"/>
    <col min="9" max="9" width="12.25" customWidth="1"/>
    <col min="12" max="12" width="12" customWidth="1"/>
  </cols>
  <sheetData>
    <row r="1" spans="1:12" ht="39" customHeight="1">
      <c r="A1" t="s">
        <v>78</v>
      </c>
    </row>
    <row r="2" spans="1:12" ht="34.5" customHeight="1">
      <c r="A2" s="89" t="s">
        <v>79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35.25" customHeight="1">
      <c r="A3" s="91" t="s">
        <v>149</v>
      </c>
      <c r="B3" s="91"/>
      <c r="C3" s="91"/>
      <c r="L3" s="23" t="s">
        <v>150</v>
      </c>
    </row>
    <row r="4" spans="1:12" ht="60" customHeight="1">
      <c r="A4" s="96" t="s">
        <v>80</v>
      </c>
      <c r="B4" s="96"/>
      <c r="C4" s="96"/>
      <c r="D4" s="96"/>
      <c r="E4" s="96"/>
      <c r="F4" s="96"/>
      <c r="G4" s="96" t="s">
        <v>44</v>
      </c>
      <c r="H4" s="96"/>
      <c r="I4" s="96"/>
      <c r="J4" s="96"/>
      <c r="K4" s="96"/>
      <c r="L4" s="96"/>
    </row>
    <row r="5" spans="1:12" s="31" customFormat="1" ht="60" customHeight="1">
      <c r="A5" s="97" t="s">
        <v>7</v>
      </c>
      <c r="B5" s="97" t="s">
        <v>81</v>
      </c>
      <c r="C5" s="97" t="s">
        <v>82</v>
      </c>
      <c r="D5" s="97"/>
      <c r="E5" s="97"/>
      <c r="F5" s="97" t="s">
        <v>83</v>
      </c>
      <c r="G5" s="97" t="s">
        <v>7</v>
      </c>
      <c r="H5" s="97" t="s">
        <v>81</v>
      </c>
      <c r="I5" s="97" t="s">
        <v>82</v>
      </c>
      <c r="J5" s="97"/>
      <c r="K5" s="97"/>
      <c r="L5" s="97" t="s">
        <v>83</v>
      </c>
    </row>
    <row r="6" spans="1:12" s="31" customFormat="1" ht="60" customHeight="1">
      <c r="A6" s="97"/>
      <c r="B6" s="97"/>
      <c r="C6" s="32" t="s">
        <v>47</v>
      </c>
      <c r="D6" s="32" t="s">
        <v>84</v>
      </c>
      <c r="E6" s="32" t="s">
        <v>85</v>
      </c>
      <c r="F6" s="97"/>
      <c r="G6" s="97"/>
      <c r="H6" s="97"/>
      <c r="I6" s="32" t="s">
        <v>47</v>
      </c>
      <c r="J6" s="32" t="s">
        <v>84</v>
      </c>
      <c r="K6" s="32" t="s">
        <v>85</v>
      </c>
      <c r="L6" s="97"/>
    </row>
    <row r="7" spans="1:12" s="29" customFormat="1" ht="60" customHeight="1">
      <c r="A7" s="20">
        <f>B7+C7+F7</f>
        <v>10784500</v>
      </c>
      <c r="B7" s="20">
        <v>0</v>
      </c>
      <c r="C7" s="20">
        <f>D7+E7</f>
        <v>10616000</v>
      </c>
      <c r="D7" s="20">
        <v>0</v>
      </c>
      <c r="E7" s="20">
        <v>10616000</v>
      </c>
      <c r="F7" s="20">
        <v>168500</v>
      </c>
      <c r="G7" s="20">
        <f>H7+I7+L7</f>
        <v>10750000</v>
      </c>
      <c r="H7" s="20">
        <v>0</v>
      </c>
      <c r="I7" s="20">
        <f>J7+K7</f>
        <v>10570000</v>
      </c>
      <c r="J7" s="20">
        <v>0</v>
      </c>
      <c r="K7" s="20">
        <v>10570000</v>
      </c>
      <c r="L7" s="20">
        <v>180000</v>
      </c>
    </row>
    <row r="8" spans="1:12" ht="40.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ht="24.95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ht="26.25" customHeight="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</sheetData>
  <mergeCells count="15">
    <mergeCell ref="A8:L8"/>
    <mergeCell ref="A9:L9"/>
    <mergeCell ref="A10:L10"/>
    <mergeCell ref="A5:A6"/>
    <mergeCell ref="B5:B6"/>
    <mergeCell ref="F5:F6"/>
    <mergeCell ref="G5:G6"/>
    <mergeCell ref="H5:H6"/>
    <mergeCell ref="L5:L6"/>
    <mergeCell ref="A2:L2"/>
    <mergeCell ref="A4:F4"/>
    <mergeCell ref="G4:L4"/>
    <mergeCell ref="C5:E5"/>
    <mergeCell ref="I5:K5"/>
    <mergeCell ref="A3:C3"/>
  </mergeCells>
  <phoneticPr fontId="7" type="noConversion"/>
  <printOptions horizontalCentered="1"/>
  <pageMargins left="0.53" right="0.70763888888888904" top="1.1299999999999999" bottom="0.74791666666666701" header="0.31388888888888899" footer="0.31388888888888899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A6" sqref="A6"/>
    </sheetView>
  </sheetViews>
  <sheetFormatPr defaultColWidth="15.625" defaultRowHeight="24.95" customHeight="1"/>
  <cols>
    <col min="1" max="1" width="12.5" style="30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spans="1:5" ht="24.95" customHeight="1">
      <c r="A1" t="s">
        <v>86</v>
      </c>
    </row>
    <row r="2" spans="1:5" s="28" customFormat="1" ht="47.25" customHeight="1">
      <c r="A2" s="89" t="s">
        <v>87</v>
      </c>
      <c r="B2" s="89"/>
      <c r="C2" s="89"/>
      <c r="D2" s="89"/>
      <c r="E2" s="89"/>
    </row>
    <row r="3" spans="1:5" ht="48" customHeight="1">
      <c r="A3" s="91" t="s">
        <v>169</v>
      </c>
      <c r="B3" s="91"/>
      <c r="E3" s="23" t="s">
        <v>2</v>
      </c>
    </row>
    <row r="4" spans="1:5" ht="48" customHeight="1">
      <c r="A4" s="88" t="s">
        <v>43</v>
      </c>
      <c r="B4" s="88"/>
      <c r="C4" s="88" t="s">
        <v>44</v>
      </c>
      <c r="D4" s="88"/>
      <c r="E4" s="88"/>
    </row>
    <row r="5" spans="1:5" s="29" customFormat="1" ht="48" customHeight="1">
      <c r="A5" s="20" t="s">
        <v>45</v>
      </c>
      <c r="B5" s="20" t="s">
        <v>46</v>
      </c>
      <c r="C5" s="20" t="s">
        <v>47</v>
      </c>
      <c r="D5" s="20" t="s">
        <v>48</v>
      </c>
      <c r="E5" s="20" t="s">
        <v>49</v>
      </c>
    </row>
    <row r="6" spans="1:5" ht="48" customHeight="1">
      <c r="A6" s="21">
        <v>2120899</v>
      </c>
      <c r="B6" s="39" t="s">
        <v>177</v>
      </c>
      <c r="C6" s="42">
        <f>D6+E6</f>
        <v>30000000</v>
      </c>
      <c r="D6" s="42">
        <v>0</v>
      </c>
      <c r="E6" s="42">
        <v>30000000</v>
      </c>
    </row>
    <row r="7" spans="1:5" ht="48" customHeight="1">
      <c r="A7" s="88" t="s">
        <v>7</v>
      </c>
      <c r="B7" s="88"/>
      <c r="C7" s="42">
        <f>D7+E7</f>
        <v>30000000</v>
      </c>
      <c r="D7" s="42">
        <f>SUM(D6:D6)</f>
        <v>0</v>
      </c>
      <c r="E7" s="42">
        <f>SUM(E6:E6)</f>
        <v>30000000</v>
      </c>
    </row>
    <row r="8" spans="1:5" ht="48" customHeight="1">
      <c r="A8" s="98" t="s">
        <v>50</v>
      </c>
      <c r="B8" s="98"/>
      <c r="C8" s="98"/>
      <c r="D8" s="98"/>
      <c r="E8" s="98"/>
    </row>
  </sheetData>
  <mergeCells count="6">
    <mergeCell ref="A8:E8"/>
    <mergeCell ref="A3:B3"/>
    <mergeCell ref="A2:E2"/>
    <mergeCell ref="A4:B4"/>
    <mergeCell ref="C4:E4"/>
    <mergeCell ref="A7:B7"/>
  </mergeCells>
  <phoneticPr fontId="7" type="noConversion"/>
  <printOptions horizontalCentered="1"/>
  <pageMargins left="0.70763888888888904" right="0.70763888888888904" top="1.92" bottom="0.74791666666666701" header="0.31388888888888899" footer="0.31388888888888899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topLeftCell="A4" workbookViewId="0">
      <selection activeCell="B6" sqref="B6"/>
    </sheetView>
  </sheetViews>
  <sheetFormatPr defaultColWidth="9" defaultRowHeight="24.95" customHeight="1"/>
  <cols>
    <col min="1" max="1" width="35.375" customWidth="1"/>
    <col min="2" max="2" width="13.75" style="29" customWidth="1"/>
    <col min="3" max="3" width="32.125" customWidth="1"/>
    <col min="4" max="4" width="15" style="29" customWidth="1"/>
  </cols>
  <sheetData>
    <row r="1" spans="1:4" ht="24.95" customHeight="1">
      <c r="A1" t="s">
        <v>88</v>
      </c>
    </row>
    <row r="2" spans="1:4" ht="40.5" customHeight="1">
      <c r="A2" s="89" t="s">
        <v>89</v>
      </c>
      <c r="B2" s="89"/>
      <c r="C2" s="89"/>
      <c r="D2" s="89"/>
    </row>
    <row r="3" spans="1:4" ht="24.95" customHeight="1">
      <c r="A3" s="17" t="s">
        <v>169</v>
      </c>
      <c r="D3" s="29" t="s">
        <v>2</v>
      </c>
    </row>
    <row r="4" spans="1:4" ht="24.95" customHeight="1">
      <c r="A4" s="99" t="s">
        <v>90</v>
      </c>
      <c r="B4" s="99"/>
      <c r="C4" s="99" t="s">
        <v>91</v>
      </c>
      <c r="D4" s="99"/>
    </row>
    <row r="5" spans="1:4" ht="24.95" customHeight="1">
      <c r="A5" s="25" t="s">
        <v>92</v>
      </c>
      <c r="B5" s="25" t="s">
        <v>93</v>
      </c>
      <c r="C5" s="25" t="s">
        <v>92</v>
      </c>
      <c r="D5" s="25" t="s">
        <v>93</v>
      </c>
    </row>
    <row r="6" spans="1:4" ht="20.100000000000001" customHeight="1">
      <c r="A6" s="26" t="s">
        <v>94</v>
      </c>
      <c r="B6" s="20">
        <v>182445739.40000001</v>
      </c>
      <c r="C6" s="26" t="s">
        <v>11</v>
      </c>
      <c r="D6" s="20"/>
    </row>
    <row r="7" spans="1:4" ht="20.100000000000001" customHeight="1">
      <c r="A7" s="26" t="s">
        <v>95</v>
      </c>
      <c r="B7" s="20">
        <f>B8+B9+B10+B13+B14+B15+B16</f>
        <v>47097000</v>
      </c>
      <c r="C7" s="26" t="s">
        <v>13</v>
      </c>
      <c r="D7" s="20"/>
    </row>
    <row r="8" spans="1:4" ht="20.100000000000001" customHeight="1">
      <c r="A8" s="26" t="s">
        <v>96</v>
      </c>
      <c r="B8" s="20">
        <v>30000000</v>
      </c>
      <c r="C8" s="26" t="s">
        <v>14</v>
      </c>
      <c r="D8" s="20"/>
    </row>
    <row r="9" spans="1:4" ht="20.100000000000001" customHeight="1">
      <c r="A9" s="26" t="s">
        <v>97</v>
      </c>
      <c r="B9" s="20"/>
      <c r="C9" s="26" t="s">
        <v>15</v>
      </c>
      <c r="D9" s="20">
        <v>173246612.90000001</v>
      </c>
    </row>
    <row r="10" spans="1:4" ht="20.100000000000001" customHeight="1">
      <c r="A10" s="51" t="s">
        <v>180</v>
      </c>
      <c r="B10" s="20">
        <f>B11+B12</f>
        <v>13270000</v>
      </c>
      <c r="C10" s="26" t="s">
        <v>16</v>
      </c>
      <c r="D10" s="20"/>
    </row>
    <row r="11" spans="1:4" ht="20.100000000000001" customHeight="1">
      <c r="A11" s="51" t="s">
        <v>179</v>
      </c>
      <c r="B11" s="20">
        <v>13270000</v>
      </c>
      <c r="C11" s="51" t="s">
        <v>181</v>
      </c>
      <c r="D11" s="20">
        <v>3350000</v>
      </c>
    </row>
    <row r="12" spans="1:4" ht="20.100000000000001" customHeight="1">
      <c r="A12" s="51" t="s">
        <v>178</v>
      </c>
      <c r="B12" s="20"/>
      <c r="C12" s="26" t="s">
        <v>18</v>
      </c>
      <c r="D12" s="20"/>
    </row>
    <row r="13" spans="1:4" ht="20.100000000000001" customHeight="1">
      <c r="A13" s="26" t="s">
        <v>98</v>
      </c>
      <c r="B13" s="20">
        <v>3750000</v>
      </c>
      <c r="C13" s="51" t="s">
        <v>182</v>
      </c>
      <c r="D13" s="20">
        <v>10743103.6</v>
      </c>
    </row>
    <row r="14" spans="1:4" ht="20.100000000000001" customHeight="1">
      <c r="A14" s="26" t="s">
        <v>99</v>
      </c>
      <c r="B14" s="20"/>
      <c r="C14" s="26" t="s">
        <v>20</v>
      </c>
      <c r="D14" s="20"/>
    </row>
    <row r="15" spans="1:4" ht="20.100000000000001" customHeight="1">
      <c r="A15" s="26" t="s">
        <v>100</v>
      </c>
      <c r="B15" s="20">
        <v>77000</v>
      </c>
      <c r="C15" s="86" t="s">
        <v>183</v>
      </c>
      <c r="D15" s="20">
        <v>5146939.4000000004</v>
      </c>
    </row>
    <row r="16" spans="1:4" ht="20.100000000000001" customHeight="1">
      <c r="A16" s="26" t="s">
        <v>101</v>
      </c>
      <c r="B16" s="20"/>
      <c r="C16" s="26" t="s">
        <v>22</v>
      </c>
      <c r="D16" s="20"/>
    </row>
    <row r="17" spans="1:4" ht="20.100000000000001" customHeight="1">
      <c r="A17" s="26" t="s">
        <v>102</v>
      </c>
      <c r="B17" s="20"/>
      <c r="C17" s="51" t="s">
        <v>184</v>
      </c>
      <c r="D17" s="20">
        <v>30000000</v>
      </c>
    </row>
    <row r="18" spans="1:4" ht="20.100000000000001" customHeight="1">
      <c r="A18" s="26" t="s">
        <v>103</v>
      </c>
      <c r="B18" s="20"/>
      <c r="C18" s="26" t="s">
        <v>24</v>
      </c>
      <c r="D18" s="20"/>
    </row>
    <row r="19" spans="1:4" ht="20.100000000000001" customHeight="1">
      <c r="A19" s="26" t="s">
        <v>104</v>
      </c>
      <c r="B19" s="20"/>
      <c r="C19" s="26" t="s">
        <v>25</v>
      </c>
      <c r="D19" s="20"/>
    </row>
    <row r="20" spans="1:4" ht="20.100000000000001" customHeight="1">
      <c r="A20" s="26" t="s">
        <v>105</v>
      </c>
      <c r="B20" s="20"/>
      <c r="C20" s="26" t="s">
        <v>26</v>
      </c>
      <c r="D20" s="20"/>
    </row>
    <row r="21" spans="1:4" ht="20.100000000000001" customHeight="1">
      <c r="A21" s="26" t="s">
        <v>106</v>
      </c>
      <c r="B21" s="20"/>
      <c r="C21" s="26" t="s">
        <v>27</v>
      </c>
      <c r="D21" s="20"/>
    </row>
    <row r="22" spans="1:4" ht="20.100000000000001" customHeight="1">
      <c r="A22" s="26" t="s">
        <v>107</v>
      </c>
      <c r="B22" s="20"/>
      <c r="C22" s="26" t="s">
        <v>28</v>
      </c>
      <c r="D22" s="20"/>
    </row>
    <row r="23" spans="1:4" ht="20.100000000000001" customHeight="1">
      <c r="A23" s="27"/>
      <c r="B23" s="20"/>
      <c r="C23" s="26" t="s">
        <v>29</v>
      </c>
      <c r="D23" s="20"/>
    </row>
    <row r="24" spans="1:4" ht="20.100000000000001" customHeight="1">
      <c r="A24" s="27"/>
      <c r="B24" s="20"/>
      <c r="C24" s="26" t="s">
        <v>30</v>
      </c>
      <c r="D24" s="20"/>
    </row>
    <row r="25" spans="1:4" ht="20.100000000000001" customHeight="1">
      <c r="A25" s="27"/>
      <c r="B25" s="20"/>
      <c r="C25" s="51" t="s">
        <v>185</v>
      </c>
      <c r="D25" s="20">
        <v>7056083.5</v>
      </c>
    </row>
    <row r="26" spans="1:4" ht="20.100000000000001" customHeight="1">
      <c r="A26" s="27"/>
      <c r="B26" s="20"/>
      <c r="C26" s="26" t="s">
        <v>32</v>
      </c>
      <c r="D26" s="20"/>
    </row>
    <row r="27" spans="1:4" ht="20.100000000000001" customHeight="1">
      <c r="A27" s="27"/>
      <c r="B27" s="20"/>
      <c r="C27" s="26" t="s">
        <v>33</v>
      </c>
      <c r="D27" s="20"/>
    </row>
    <row r="28" spans="1:4" ht="20.100000000000001" customHeight="1">
      <c r="A28" s="27"/>
      <c r="B28" s="20"/>
      <c r="C28" s="26" t="s">
        <v>34</v>
      </c>
      <c r="D28" s="20"/>
    </row>
    <row r="29" spans="1:4" ht="20.100000000000001" customHeight="1">
      <c r="A29" s="27"/>
      <c r="B29" s="20"/>
      <c r="C29" s="26" t="s">
        <v>35</v>
      </c>
      <c r="D29" s="20"/>
    </row>
    <row r="30" spans="1:4" ht="20.100000000000001" customHeight="1">
      <c r="A30" s="27"/>
      <c r="B30" s="20"/>
      <c r="C30" s="26" t="s">
        <v>36</v>
      </c>
      <c r="D30" s="20"/>
    </row>
    <row r="31" spans="1:4" ht="20.100000000000001" customHeight="1">
      <c r="A31" s="27"/>
      <c r="B31" s="20"/>
      <c r="C31" s="26" t="s">
        <v>37</v>
      </c>
      <c r="D31" s="20"/>
    </row>
    <row r="32" spans="1:4" ht="20.100000000000001" customHeight="1">
      <c r="A32" s="27"/>
      <c r="B32" s="20"/>
      <c r="C32" s="26" t="s">
        <v>38</v>
      </c>
      <c r="D32" s="20"/>
    </row>
    <row r="33" spans="1:4" ht="20.100000000000001" customHeight="1">
      <c r="A33" s="25" t="s">
        <v>108</v>
      </c>
      <c r="B33" s="20">
        <f>B6+B7</f>
        <v>229542739.40000001</v>
      </c>
      <c r="C33" s="25" t="s">
        <v>109</v>
      </c>
      <c r="D33" s="20">
        <f>SUM(D6:D32)</f>
        <v>229542739.40000001</v>
      </c>
    </row>
  </sheetData>
  <mergeCells count="3">
    <mergeCell ref="A2:D2"/>
    <mergeCell ref="A4:B4"/>
    <mergeCell ref="C4:D4"/>
  </mergeCells>
  <phoneticPr fontId="7" type="noConversion"/>
  <printOptions horizontalCentered="1"/>
  <pageMargins left="0.25" right="0.19" top="0.8" bottom="0.196527777777778" header="0.31388888888888899" footer="0.31388888888888899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"/>
  <sheetViews>
    <sheetView topLeftCell="D4" workbookViewId="0">
      <selection activeCell="E7" sqref="E7"/>
    </sheetView>
  </sheetViews>
  <sheetFormatPr defaultColWidth="15.625" defaultRowHeight="24.95" customHeight="1"/>
  <cols>
    <col min="1" max="1" width="8.75" customWidth="1"/>
    <col min="2" max="2" width="12.5" customWidth="1"/>
    <col min="3" max="3" width="7.125" customWidth="1"/>
    <col min="4" max="4" width="12" customWidth="1"/>
    <col min="5" max="5" width="12.125" customWidth="1"/>
    <col min="6" max="6" width="10.5" customWidth="1"/>
    <col min="7" max="7" width="10.25" customWidth="1"/>
    <col min="8" max="8" width="5.625" customWidth="1"/>
    <col min="10" max="10" width="9" customWidth="1"/>
    <col min="11" max="11" width="10.375" customWidth="1"/>
    <col min="12" max="12" width="7.625" customWidth="1"/>
    <col min="13" max="13" width="10.875" customWidth="1"/>
    <col min="14" max="14" width="5.25" customWidth="1"/>
    <col min="15" max="15" width="7.625" customWidth="1"/>
    <col min="16" max="19" width="5.75" customWidth="1"/>
    <col min="20" max="20" width="7.625" customWidth="1"/>
  </cols>
  <sheetData>
    <row r="1" spans="1:20" ht="24.95" customHeight="1">
      <c r="A1" t="s">
        <v>110</v>
      </c>
    </row>
    <row r="2" spans="1:20" ht="35.25" customHeight="1">
      <c r="A2" s="89" t="s">
        <v>111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24.95" customHeight="1">
      <c r="A3" s="100" t="s">
        <v>149</v>
      </c>
      <c r="B3" s="100"/>
      <c r="C3" s="100"/>
      <c r="S3" s="103" t="s">
        <v>2</v>
      </c>
      <c r="T3" s="103"/>
    </row>
    <row r="4" spans="1:20" s="1" customFormat="1" ht="32.25" customHeight="1">
      <c r="A4" s="104" t="s">
        <v>112</v>
      </c>
      <c r="B4" s="101" t="s">
        <v>113</v>
      </c>
      <c r="C4" s="101" t="s">
        <v>114</v>
      </c>
      <c r="D4" s="101" t="s">
        <v>115</v>
      </c>
      <c r="E4" s="101" t="s">
        <v>116</v>
      </c>
      <c r="F4" s="101" t="s">
        <v>117</v>
      </c>
      <c r="G4" s="101"/>
      <c r="H4" s="101"/>
      <c r="I4" s="101"/>
      <c r="J4" s="101"/>
      <c r="K4" s="101"/>
      <c r="L4" s="101"/>
      <c r="M4" s="101"/>
      <c r="N4" s="101"/>
      <c r="O4" s="102" t="s">
        <v>118</v>
      </c>
      <c r="P4" s="102" t="s">
        <v>119</v>
      </c>
      <c r="Q4" s="102" t="s">
        <v>120</v>
      </c>
      <c r="R4" s="102" t="s">
        <v>121</v>
      </c>
      <c r="S4" s="102" t="s">
        <v>122</v>
      </c>
      <c r="T4" s="102" t="s">
        <v>123</v>
      </c>
    </row>
    <row r="5" spans="1:20" s="1" customFormat="1" ht="26.25" customHeight="1">
      <c r="A5" s="105"/>
      <c r="B5" s="101"/>
      <c r="C5" s="101"/>
      <c r="D5" s="101"/>
      <c r="E5" s="101"/>
      <c r="F5" s="101" t="s">
        <v>47</v>
      </c>
      <c r="G5" s="101" t="s">
        <v>124</v>
      </c>
      <c r="H5" s="101" t="s">
        <v>125</v>
      </c>
      <c r="I5" s="101" t="s">
        <v>126</v>
      </c>
      <c r="J5" s="101"/>
      <c r="K5" s="102" t="s">
        <v>127</v>
      </c>
      <c r="L5" s="102" t="s">
        <v>128</v>
      </c>
      <c r="M5" s="102" t="s">
        <v>129</v>
      </c>
      <c r="N5" s="102" t="s">
        <v>130</v>
      </c>
      <c r="O5" s="102"/>
      <c r="P5" s="102"/>
      <c r="Q5" s="102"/>
      <c r="R5" s="102"/>
      <c r="S5" s="102"/>
      <c r="T5" s="102"/>
    </row>
    <row r="6" spans="1:20" s="1" customFormat="1" ht="60.75" customHeight="1">
      <c r="A6" s="106"/>
      <c r="B6" s="101"/>
      <c r="C6" s="101"/>
      <c r="D6" s="101"/>
      <c r="E6" s="101"/>
      <c r="F6" s="101"/>
      <c r="G6" s="101"/>
      <c r="H6" s="101"/>
      <c r="I6" s="24" t="s">
        <v>131</v>
      </c>
      <c r="J6" s="24" t="s">
        <v>132</v>
      </c>
      <c r="K6" s="102"/>
      <c r="L6" s="102"/>
      <c r="M6" s="102"/>
      <c r="N6" s="102"/>
      <c r="O6" s="102"/>
      <c r="P6" s="102"/>
      <c r="Q6" s="102"/>
      <c r="R6" s="102"/>
      <c r="S6" s="102"/>
      <c r="T6" s="102"/>
    </row>
    <row r="7" spans="1:20" s="29" customFormat="1" ht="69" customHeight="1">
      <c r="A7" s="44" t="s">
        <v>171</v>
      </c>
      <c r="B7" s="20">
        <f>C7+D7</f>
        <v>229542739.40000001</v>
      </c>
      <c r="C7" s="20">
        <v>0</v>
      </c>
      <c r="D7" s="20">
        <f>E7+F7+O7+P7+Q7+R7+S7+T7</f>
        <v>229542739.40000001</v>
      </c>
      <c r="E7" s="20">
        <v>182445739.40000001</v>
      </c>
      <c r="F7" s="20">
        <f>G7+H7+I7+J7+K7+L7+M7+N7</f>
        <v>47097000</v>
      </c>
      <c r="G7" s="20">
        <v>30000000</v>
      </c>
      <c r="H7" s="20"/>
      <c r="I7" s="20">
        <v>13270000</v>
      </c>
      <c r="J7" s="20"/>
      <c r="K7" s="20">
        <v>3750000</v>
      </c>
      <c r="L7" s="20"/>
      <c r="M7" s="20">
        <v>77000</v>
      </c>
      <c r="N7" s="20"/>
      <c r="O7" s="20"/>
      <c r="P7" s="20"/>
      <c r="Q7" s="20"/>
      <c r="R7" s="20"/>
      <c r="S7" s="20"/>
      <c r="T7" s="20"/>
    </row>
  </sheetData>
  <mergeCells count="23">
    <mergeCell ref="S4:S6"/>
    <mergeCell ref="M5:M6"/>
    <mergeCell ref="N5:N6"/>
    <mergeCell ref="C4:C6"/>
    <mergeCell ref="D4:D6"/>
    <mergeCell ref="E4:E6"/>
    <mergeCell ref="F5:F6"/>
    <mergeCell ref="L5:L6"/>
    <mergeCell ref="T4:T6"/>
    <mergeCell ref="O4:O6"/>
    <mergeCell ref="P4:P6"/>
    <mergeCell ref="Q4:Q6"/>
    <mergeCell ref="R4:R6"/>
    <mergeCell ref="A3:C3"/>
    <mergeCell ref="G5:G6"/>
    <mergeCell ref="H5:H6"/>
    <mergeCell ref="K5:K6"/>
    <mergeCell ref="A2:T2"/>
    <mergeCell ref="S3:T3"/>
    <mergeCell ref="F4:N4"/>
    <mergeCell ref="I5:J5"/>
    <mergeCell ref="A4:A6"/>
    <mergeCell ref="B4:B6"/>
  </mergeCells>
  <phoneticPr fontId="7" type="noConversion"/>
  <printOptions horizontalCentered="1"/>
  <pageMargins left="3.8888888888888903E-2" right="3.8888888888888903E-2" top="1.19" bottom="0.74791666666666701" header="0.31388888888888899" footer="0.31388888888888899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tabSelected="1" topLeftCell="A16" workbookViewId="0">
      <selection activeCell="B21" sqref="B21"/>
    </sheetView>
  </sheetViews>
  <sheetFormatPr defaultColWidth="15.625" defaultRowHeight="24.95" customHeight="1"/>
  <cols>
    <col min="1" max="1" width="10.625" customWidth="1"/>
    <col min="3" max="3" width="12.5" style="83" customWidth="1"/>
    <col min="4" max="6" width="12.625" style="29" customWidth="1"/>
    <col min="7" max="9" width="8.625" style="29" customWidth="1"/>
  </cols>
  <sheetData>
    <row r="1" spans="1:9" ht="24.95" customHeight="1">
      <c r="A1" t="s">
        <v>133</v>
      </c>
    </row>
    <row r="2" spans="1:9" ht="25.5" customHeight="1">
      <c r="A2" s="89" t="s">
        <v>134</v>
      </c>
      <c r="B2" s="89"/>
      <c r="C2" s="89"/>
      <c r="D2" s="89"/>
      <c r="E2" s="89"/>
      <c r="F2" s="89"/>
      <c r="G2" s="89"/>
      <c r="H2" s="89"/>
      <c r="I2" s="89"/>
    </row>
    <row r="3" spans="1:9" ht="20.25" customHeight="1">
      <c r="A3" s="100" t="s">
        <v>149</v>
      </c>
      <c r="B3" s="100"/>
      <c r="I3" s="29" t="s">
        <v>2</v>
      </c>
    </row>
    <row r="4" spans="1:9" s="15" customFormat="1" ht="24.95" customHeight="1">
      <c r="A4" s="109" t="s">
        <v>43</v>
      </c>
      <c r="B4" s="109"/>
      <c r="C4" s="115" t="s">
        <v>7</v>
      </c>
      <c r="D4" s="110" t="s">
        <v>48</v>
      </c>
      <c r="E4" s="111"/>
      <c r="F4" s="111"/>
      <c r="G4" s="112" t="s">
        <v>49</v>
      </c>
      <c r="H4" s="112"/>
      <c r="I4" s="112"/>
    </row>
    <row r="5" spans="1:9" s="15" customFormat="1" ht="36.75" customHeight="1">
      <c r="A5" s="18" t="s">
        <v>45</v>
      </c>
      <c r="B5" s="18" t="s">
        <v>46</v>
      </c>
      <c r="C5" s="115"/>
      <c r="D5" s="19" t="s">
        <v>47</v>
      </c>
      <c r="E5" s="20" t="s">
        <v>55</v>
      </c>
      <c r="F5" s="20" t="s">
        <v>56</v>
      </c>
      <c r="G5" s="19" t="s">
        <v>47</v>
      </c>
      <c r="H5" s="19" t="s">
        <v>135</v>
      </c>
      <c r="I5" s="19" t="s">
        <v>136</v>
      </c>
    </row>
    <row r="6" spans="1:9" ht="24.95" customHeight="1">
      <c r="A6" s="84">
        <v>2040201</v>
      </c>
      <c r="B6" s="45" t="s">
        <v>172</v>
      </c>
      <c r="C6" s="47">
        <f>D6+G6</f>
        <v>109697276.90000001</v>
      </c>
      <c r="D6" s="48">
        <f>E6+F6</f>
        <v>109697276.90000001</v>
      </c>
      <c r="E6" s="49">
        <f>108197802.7+1499474.2-F6</f>
        <v>97224438.5</v>
      </c>
      <c r="F6" s="48">
        <v>12472838.4</v>
      </c>
      <c r="G6" s="47">
        <f>H6+I6</f>
        <v>0</v>
      </c>
      <c r="H6" s="47"/>
      <c r="I6" s="47"/>
    </row>
    <row r="7" spans="1:9" ht="24.95" customHeight="1">
      <c r="A7" s="84">
        <v>2040202</v>
      </c>
      <c r="B7" s="45" t="s">
        <v>151</v>
      </c>
      <c r="C7" s="47">
        <f t="shared" ref="C7:C24" si="0">D7+G7</f>
        <v>10170036</v>
      </c>
      <c r="D7" s="48">
        <f t="shared" ref="D7:D26" si="1">E7+F7</f>
        <v>10170036</v>
      </c>
      <c r="E7" s="47">
        <v>715036</v>
      </c>
      <c r="F7" s="50">
        <v>9455000</v>
      </c>
      <c r="G7" s="47">
        <f t="shared" ref="G7:G24" si="2">H7+I7</f>
        <v>0</v>
      </c>
      <c r="H7" s="47"/>
      <c r="I7" s="47"/>
    </row>
    <row r="8" spans="1:9" ht="24.95" customHeight="1">
      <c r="A8" s="84">
        <v>2080501</v>
      </c>
      <c r="B8" s="45" t="s">
        <v>163</v>
      </c>
      <c r="C8" s="47">
        <f t="shared" si="0"/>
        <v>86202</v>
      </c>
      <c r="D8" s="48">
        <f t="shared" si="1"/>
        <v>86202</v>
      </c>
      <c r="E8" s="47">
        <v>86202</v>
      </c>
      <c r="F8" s="47"/>
      <c r="G8" s="47">
        <f t="shared" si="2"/>
        <v>0</v>
      </c>
      <c r="H8" s="47"/>
      <c r="I8" s="47"/>
    </row>
    <row r="9" spans="1:9" ht="24.95" customHeight="1">
      <c r="A9" s="85">
        <v>2080505</v>
      </c>
      <c r="B9" s="46" t="s">
        <v>176</v>
      </c>
      <c r="C9" s="47">
        <f t="shared" si="0"/>
        <v>10467700</v>
      </c>
      <c r="D9" s="48">
        <f t="shared" si="1"/>
        <v>10467700</v>
      </c>
      <c r="E9" s="47">
        <v>10467700</v>
      </c>
      <c r="F9" s="47"/>
      <c r="G9" s="47">
        <f t="shared" si="2"/>
        <v>0</v>
      </c>
      <c r="H9" s="47"/>
      <c r="I9" s="47"/>
    </row>
    <row r="10" spans="1:9" ht="24.95" customHeight="1">
      <c r="A10" s="85">
        <v>2080899</v>
      </c>
      <c r="B10" s="40" t="s">
        <v>165</v>
      </c>
      <c r="C10" s="47">
        <f t="shared" si="0"/>
        <v>189201.6</v>
      </c>
      <c r="D10" s="48">
        <f t="shared" si="1"/>
        <v>189201.6</v>
      </c>
      <c r="E10" s="47">
        <v>189201.6</v>
      </c>
      <c r="F10" s="47"/>
      <c r="G10" s="47">
        <f t="shared" si="2"/>
        <v>0</v>
      </c>
      <c r="H10" s="47"/>
      <c r="I10" s="47"/>
    </row>
    <row r="11" spans="1:9" ht="24.95" customHeight="1">
      <c r="A11" s="85">
        <v>2101101</v>
      </c>
      <c r="B11" s="40" t="s">
        <v>166</v>
      </c>
      <c r="C11" s="47">
        <f t="shared" si="0"/>
        <v>2206904.6</v>
      </c>
      <c r="D11" s="48">
        <f t="shared" si="1"/>
        <v>2206904.6</v>
      </c>
      <c r="E11" s="47">
        <v>2206904.6</v>
      </c>
      <c r="F11" s="47"/>
      <c r="G11" s="47">
        <f t="shared" si="2"/>
        <v>0</v>
      </c>
      <c r="H11" s="47"/>
      <c r="I11" s="47"/>
    </row>
    <row r="12" spans="1:9" ht="24.95" customHeight="1">
      <c r="A12" s="85">
        <v>2101103</v>
      </c>
      <c r="B12" s="40" t="s">
        <v>167</v>
      </c>
      <c r="C12" s="47">
        <f t="shared" si="0"/>
        <v>2940034.8</v>
      </c>
      <c r="D12" s="48">
        <f t="shared" si="1"/>
        <v>2940034.8</v>
      </c>
      <c r="E12" s="47">
        <v>2940034.8</v>
      </c>
      <c r="F12" s="47"/>
      <c r="G12" s="47">
        <f t="shared" si="2"/>
        <v>0</v>
      </c>
      <c r="H12" s="47"/>
      <c r="I12" s="47"/>
    </row>
    <row r="13" spans="1:9" ht="24.95" customHeight="1">
      <c r="A13" s="85">
        <v>2210201</v>
      </c>
      <c r="B13" s="40" t="s">
        <v>168</v>
      </c>
      <c r="C13" s="47">
        <f t="shared" si="0"/>
        <v>7056083.5</v>
      </c>
      <c r="D13" s="48">
        <f t="shared" si="1"/>
        <v>7056083.5</v>
      </c>
      <c r="E13" s="47">
        <v>7056083.5</v>
      </c>
      <c r="F13" s="47"/>
      <c r="G13" s="47">
        <f t="shared" si="2"/>
        <v>0</v>
      </c>
      <c r="H13" s="47"/>
      <c r="I13" s="47"/>
    </row>
    <row r="14" spans="1:9" ht="24.95" customHeight="1">
      <c r="A14" s="85">
        <v>2040202</v>
      </c>
      <c r="B14" s="40" t="s">
        <v>151</v>
      </c>
      <c r="C14" s="47">
        <f t="shared" si="0"/>
        <v>6048700</v>
      </c>
      <c r="D14" s="48">
        <f t="shared" si="1"/>
        <v>0</v>
      </c>
      <c r="E14" s="47"/>
      <c r="F14" s="47"/>
      <c r="G14" s="47">
        <f>H14+I14</f>
        <v>6048700</v>
      </c>
      <c r="H14" s="47">
        <v>77000</v>
      </c>
      <c r="I14" s="47">
        <v>5971700</v>
      </c>
    </row>
    <row r="15" spans="1:9" ht="24.95" customHeight="1">
      <c r="A15" s="85">
        <v>2040203</v>
      </c>
      <c r="B15" s="40" t="s">
        <v>152</v>
      </c>
      <c r="C15" s="47">
        <f t="shared" si="0"/>
        <v>280000</v>
      </c>
      <c r="D15" s="48">
        <f t="shared" si="1"/>
        <v>0</v>
      </c>
      <c r="E15" s="47"/>
      <c r="F15" s="47"/>
      <c r="G15" s="47">
        <f t="shared" si="2"/>
        <v>280000</v>
      </c>
      <c r="H15" s="47">
        <v>280000</v>
      </c>
      <c r="I15" s="47"/>
    </row>
    <row r="16" spans="1:9" ht="24.95" customHeight="1">
      <c r="A16" s="85">
        <v>2040204</v>
      </c>
      <c r="B16" s="40" t="s">
        <v>153</v>
      </c>
      <c r="C16" s="47">
        <f t="shared" si="0"/>
        <v>4250000</v>
      </c>
      <c r="D16" s="48">
        <f t="shared" si="1"/>
        <v>0</v>
      </c>
      <c r="E16" s="47"/>
      <c r="F16" s="47"/>
      <c r="G16" s="47">
        <f t="shared" si="2"/>
        <v>4250000</v>
      </c>
      <c r="H16" s="47">
        <v>4250000</v>
      </c>
      <c r="I16" s="47"/>
    </row>
    <row r="17" spans="1:9" ht="24.95" customHeight="1">
      <c r="A17" s="85">
        <v>2040206</v>
      </c>
      <c r="B17" s="40" t="s">
        <v>154</v>
      </c>
      <c r="C17" s="47">
        <f t="shared" si="0"/>
        <v>1500000</v>
      </c>
      <c r="D17" s="48">
        <f t="shared" si="1"/>
        <v>0</v>
      </c>
      <c r="E17" s="47"/>
      <c r="F17" s="47"/>
      <c r="G17" s="47">
        <f t="shared" si="2"/>
        <v>1500000</v>
      </c>
      <c r="H17" s="47">
        <v>1500000</v>
      </c>
      <c r="I17" s="47"/>
    </row>
    <row r="18" spans="1:9" ht="24.95" customHeight="1">
      <c r="A18" s="85">
        <v>2040211</v>
      </c>
      <c r="B18" s="40" t="s">
        <v>155</v>
      </c>
      <c r="C18" s="47">
        <f t="shared" si="0"/>
        <v>500000</v>
      </c>
      <c r="D18" s="48">
        <f t="shared" si="1"/>
        <v>0</v>
      </c>
      <c r="E18" s="47"/>
      <c r="F18" s="47"/>
      <c r="G18" s="47">
        <f t="shared" si="2"/>
        <v>500000</v>
      </c>
      <c r="H18" s="47">
        <v>500000</v>
      </c>
      <c r="I18" s="47"/>
    </row>
    <row r="19" spans="1:9" ht="24.95" customHeight="1">
      <c r="A19" s="85">
        <v>2040212</v>
      </c>
      <c r="B19" s="40" t="s">
        <v>156</v>
      </c>
      <c r="C19" s="47">
        <f t="shared" si="0"/>
        <v>16980000</v>
      </c>
      <c r="D19" s="48">
        <f t="shared" si="1"/>
        <v>0</v>
      </c>
      <c r="E19" s="47"/>
      <c r="F19" s="47"/>
      <c r="G19" s="47">
        <f t="shared" si="2"/>
        <v>16980000</v>
      </c>
      <c r="H19" s="47"/>
      <c r="I19" s="47">
        <v>16980000</v>
      </c>
    </row>
    <row r="20" spans="1:9" ht="24.95" customHeight="1">
      <c r="A20" s="85">
        <v>2040214</v>
      </c>
      <c r="B20" s="40" t="s">
        <v>157</v>
      </c>
      <c r="C20" s="47">
        <f t="shared" si="0"/>
        <v>500000</v>
      </c>
      <c r="D20" s="48">
        <f t="shared" si="1"/>
        <v>0</v>
      </c>
      <c r="E20" s="47"/>
      <c r="F20" s="47"/>
      <c r="G20" s="47">
        <f t="shared" si="2"/>
        <v>500000</v>
      </c>
      <c r="H20" s="47">
        <v>500000</v>
      </c>
      <c r="I20" s="47"/>
    </row>
    <row r="21" spans="1:9" ht="24.95" customHeight="1">
      <c r="A21" s="85">
        <v>2040215</v>
      </c>
      <c r="B21" s="40" t="s">
        <v>173</v>
      </c>
      <c r="C21" s="47">
        <f t="shared" si="0"/>
        <v>270000</v>
      </c>
      <c r="D21" s="48">
        <f t="shared" si="1"/>
        <v>0</v>
      </c>
      <c r="E21" s="47"/>
      <c r="F21" s="47"/>
      <c r="G21" s="47">
        <f t="shared" si="2"/>
        <v>270000</v>
      </c>
      <c r="H21" s="47">
        <v>270000</v>
      </c>
      <c r="I21" s="47"/>
    </row>
    <row r="22" spans="1:9" ht="24.95" customHeight="1">
      <c r="A22" s="85">
        <v>2040217</v>
      </c>
      <c r="B22" s="40" t="s">
        <v>174</v>
      </c>
      <c r="C22" s="47">
        <f t="shared" si="0"/>
        <v>6050600</v>
      </c>
      <c r="D22" s="48">
        <f t="shared" si="1"/>
        <v>0</v>
      </c>
      <c r="E22" s="47"/>
      <c r="F22" s="47"/>
      <c r="G22" s="47">
        <f t="shared" si="2"/>
        <v>6050600</v>
      </c>
      <c r="H22" s="47">
        <v>4500000</v>
      </c>
      <c r="I22" s="47">
        <v>1550600</v>
      </c>
    </row>
    <row r="23" spans="1:9" ht="24.95" customHeight="1">
      <c r="A23" s="85">
        <v>2040799</v>
      </c>
      <c r="B23" s="40" t="s">
        <v>162</v>
      </c>
      <c r="C23" s="47">
        <f t="shared" si="0"/>
        <v>2000000</v>
      </c>
      <c r="D23" s="48">
        <f t="shared" si="1"/>
        <v>0</v>
      </c>
      <c r="E23" s="47"/>
      <c r="F23" s="47"/>
      <c r="G23" s="47">
        <f t="shared" si="2"/>
        <v>2000000</v>
      </c>
      <c r="H23" s="47"/>
      <c r="I23" s="47">
        <v>2000000</v>
      </c>
    </row>
    <row r="24" spans="1:9" ht="24.95" customHeight="1">
      <c r="A24" s="85">
        <v>2040806</v>
      </c>
      <c r="B24" s="40" t="s">
        <v>160</v>
      </c>
      <c r="C24" s="47">
        <f t="shared" si="0"/>
        <v>15000000</v>
      </c>
      <c r="D24" s="48">
        <f t="shared" si="1"/>
        <v>0</v>
      </c>
      <c r="E24" s="47"/>
      <c r="F24" s="47"/>
      <c r="G24" s="47">
        <f t="shared" si="2"/>
        <v>15000000</v>
      </c>
      <c r="H24" s="47">
        <v>15000000</v>
      </c>
      <c r="I24" s="47"/>
    </row>
    <row r="25" spans="1:9" ht="24.95" customHeight="1">
      <c r="A25" s="85">
        <v>2069999</v>
      </c>
      <c r="B25" s="40" t="s">
        <v>175</v>
      </c>
      <c r="C25" s="47">
        <f>D25+G25</f>
        <v>3350000</v>
      </c>
      <c r="D25" s="48">
        <f t="shared" si="1"/>
        <v>0</v>
      </c>
      <c r="E25" s="47"/>
      <c r="F25" s="47"/>
      <c r="G25" s="47">
        <f>H25+I25</f>
        <v>3350000</v>
      </c>
      <c r="H25" s="47">
        <v>3200000</v>
      </c>
      <c r="I25" s="47">
        <v>150000</v>
      </c>
    </row>
    <row r="26" spans="1:9" ht="24.95" customHeight="1">
      <c r="A26" s="85">
        <v>2120899</v>
      </c>
      <c r="B26" s="45" t="s">
        <v>170</v>
      </c>
      <c r="C26" s="47">
        <f>D26+G26</f>
        <v>30000000</v>
      </c>
      <c r="D26" s="48">
        <f t="shared" si="1"/>
        <v>0</v>
      </c>
      <c r="E26" s="47"/>
      <c r="F26" s="47"/>
      <c r="G26" s="47">
        <f>H26+I26</f>
        <v>30000000</v>
      </c>
      <c r="H26" s="47">
        <v>30000000</v>
      </c>
      <c r="I26" s="47"/>
    </row>
    <row r="27" spans="1:9" ht="24.95" customHeight="1">
      <c r="A27" s="113" t="s">
        <v>7</v>
      </c>
      <c r="B27" s="114"/>
      <c r="C27" s="48">
        <f t="shared" ref="C27:I27" si="3">SUM(C6:C26)</f>
        <v>229542739.40000001</v>
      </c>
      <c r="D27" s="48">
        <f t="shared" si="3"/>
        <v>142813439.40000001</v>
      </c>
      <c r="E27" s="48">
        <f t="shared" si="3"/>
        <v>120885600.99999999</v>
      </c>
      <c r="F27" s="48">
        <f t="shared" si="3"/>
        <v>21927838.399999999</v>
      </c>
      <c r="G27" s="47">
        <f t="shared" si="3"/>
        <v>86729300</v>
      </c>
      <c r="H27" s="47">
        <f t="shared" si="3"/>
        <v>60077000</v>
      </c>
      <c r="I27" s="47">
        <f t="shared" si="3"/>
        <v>26652300</v>
      </c>
    </row>
    <row r="28" spans="1:9" ht="26.25" customHeight="1">
      <c r="A28" s="107" t="s">
        <v>137</v>
      </c>
      <c r="B28" s="107"/>
      <c r="C28" s="107"/>
      <c r="D28" s="107"/>
      <c r="E28" s="107"/>
      <c r="F28" s="107"/>
      <c r="G28" s="107"/>
      <c r="H28" s="107"/>
      <c r="I28" s="107"/>
    </row>
    <row r="29" spans="1:9" ht="24" customHeight="1">
      <c r="A29" s="108"/>
      <c r="B29" s="108"/>
      <c r="C29" s="108"/>
      <c r="D29" s="108"/>
      <c r="E29" s="108"/>
      <c r="F29" s="108"/>
      <c r="G29" s="108"/>
      <c r="H29" s="108"/>
      <c r="I29" s="108"/>
    </row>
  </sheetData>
  <mergeCells count="8">
    <mergeCell ref="A28:I29"/>
    <mergeCell ref="A2:I2"/>
    <mergeCell ref="A4:B4"/>
    <mergeCell ref="D4:F4"/>
    <mergeCell ref="G4:I4"/>
    <mergeCell ref="A27:B27"/>
    <mergeCell ref="C4:C5"/>
    <mergeCell ref="A3:B3"/>
  </mergeCells>
  <phoneticPr fontId="7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I14" sqref="I14"/>
    </sheetView>
  </sheetViews>
  <sheetFormatPr defaultRowHeight="13.5"/>
  <cols>
    <col min="1" max="1" width="9" style="2"/>
    <col min="2" max="2" width="12.375" style="2" customWidth="1"/>
    <col min="3" max="3" width="9" style="2"/>
    <col min="4" max="4" width="13.375" style="2" customWidth="1"/>
    <col min="5" max="5" width="9" style="2"/>
    <col min="6" max="6" width="14.375" style="2" customWidth="1"/>
    <col min="7" max="7" width="13.875" style="2" customWidth="1"/>
    <col min="8" max="8" width="14.5" style="2" customWidth="1"/>
    <col min="9" max="9" width="19.375" style="2" customWidth="1"/>
    <col min="10" max="16384" width="9" style="2"/>
  </cols>
  <sheetData>
    <row r="1" spans="1:9">
      <c r="A1" t="s">
        <v>138</v>
      </c>
      <c r="B1" s="3"/>
      <c r="C1" s="4" t="s">
        <v>139</v>
      </c>
      <c r="D1" s="4" t="s">
        <v>139</v>
      </c>
      <c r="E1" s="4" t="s">
        <v>139</v>
      </c>
      <c r="F1" s="4" t="s">
        <v>139</v>
      </c>
      <c r="G1" s="4" t="s">
        <v>139</v>
      </c>
      <c r="H1" s="4" t="s">
        <v>139</v>
      </c>
      <c r="I1" s="4" t="s">
        <v>139</v>
      </c>
    </row>
    <row r="2" spans="1:9" ht="27">
      <c r="A2" s="117" t="s">
        <v>140</v>
      </c>
      <c r="B2" s="117"/>
      <c r="C2" s="117"/>
      <c r="D2" s="117"/>
      <c r="E2" s="117"/>
      <c r="F2" s="117"/>
      <c r="G2" s="117"/>
      <c r="H2" s="117"/>
      <c r="I2" s="117"/>
    </row>
    <row r="3" spans="1:9" ht="26.25" customHeight="1">
      <c r="A3" s="118"/>
      <c r="B3" s="118"/>
      <c r="C3" s="5" t="s">
        <v>141</v>
      </c>
      <c r="D3" s="6"/>
      <c r="E3" s="7"/>
      <c r="F3" s="8"/>
      <c r="G3" s="9"/>
      <c r="H3" s="119" t="s">
        <v>2</v>
      </c>
      <c r="I3" s="119"/>
    </row>
    <row r="4" spans="1:9" s="1" customFormat="1" ht="27" customHeight="1">
      <c r="A4" s="101" t="s">
        <v>142</v>
      </c>
      <c r="B4" s="101" t="s">
        <v>143</v>
      </c>
      <c r="C4" s="101" t="s">
        <v>144</v>
      </c>
      <c r="D4" s="101" t="s">
        <v>6</v>
      </c>
      <c r="E4" s="101"/>
      <c r="F4" s="101"/>
      <c r="G4" s="101" t="s">
        <v>145</v>
      </c>
      <c r="H4" s="101" t="s">
        <v>146</v>
      </c>
      <c r="I4" s="101" t="s">
        <v>147</v>
      </c>
    </row>
    <row r="5" spans="1:9" s="1" customFormat="1" ht="22.5" customHeight="1">
      <c r="A5" s="101"/>
      <c r="B5" s="101"/>
      <c r="C5" s="101"/>
      <c r="D5" s="10" t="s">
        <v>47</v>
      </c>
      <c r="E5" s="10" t="s">
        <v>135</v>
      </c>
      <c r="F5" s="10" t="s">
        <v>136</v>
      </c>
      <c r="G5" s="101"/>
      <c r="H5" s="101"/>
      <c r="I5" s="101"/>
    </row>
    <row r="6" spans="1:9" ht="27" customHeight="1">
      <c r="A6" s="11"/>
      <c r="B6" s="12"/>
      <c r="C6" s="13"/>
      <c r="D6" s="14"/>
      <c r="E6" s="14"/>
      <c r="F6" s="14"/>
      <c r="G6" s="12"/>
      <c r="H6" s="12"/>
      <c r="I6" s="12"/>
    </row>
    <row r="7" spans="1:9" ht="30" customHeight="1">
      <c r="A7" s="11"/>
      <c r="B7" s="12"/>
      <c r="C7" s="13"/>
      <c r="D7" s="14"/>
      <c r="E7" s="14"/>
      <c r="F7" s="14"/>
      <c r="G7" s="12"/>
      <c r="H7" s="12"/>
      <c r="I7" s="12"/>
    </row>
    <row r="8" spans="1:9" ht="27.95" customHeight="1">
      <c r="A8" s="116" t="s">
        <v>148</v>
      </c>
      <c r="B8" s="116"/>
      <c r="C8" s="116"/>
      <c r="D8" s="116"/>
      <c r="E8" s="116"/>
      <c r="F8" s="116"/>
      <c r="G8" s="116"/>
      <c r="H8" s="116"/>
      <c r="I8" s="116"/>
    </row>
  </sheetData>
  <mergeCells count="11">
    <mergeCell ref="A2:I2"/>
    <mergeCell ref="A3:B3"/>
    <mergeCell ref="H3:I3"/>
    <mergeCell ref="D4:F4"/>
    <mergeCell ref="A8:I8"/>
    <mergeCell ref="A4:A5"/>
    <mergeCell ref="B4:B5"/>
    <mergeCell ref="C4:C5"/>
    <mergeCell ref="G4:G5"/>
    <mergeCell ref="H4:H5"/>
    <mergeCell ref="I4:I5"/>
  </mergeCells>
  <phoneticPr fontId="7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</vt:i4>
      </vt:variant>
    </vt:vector>
  </HeadingPairs>
  <TitlesOfParts>
    <vt:vector size="10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  <vt:lpstr>部门收支总表!Print_Area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Administrator</cp:lastModifiedBy>
  <cp:lastPrinted>2017-04-10T16:53:26Z</cp:lastPrinted>
  <dcterms:created xsi:type="dcterms:W3CDTF">2017-01-10T03:02:00Z</dcterms:created>
  <dcterms:modified xsi:type="dcterms:W3CDTF">2017-04-10T19:11:20Z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