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2"/>
  </bookViews>
  <sheets>
    <sheet name="封面" sheetId="1" r:id="rId1"/>
    <sheet name="总表 " sheetId="2" r:id="rId2"/>
    <sheet name="明细" sheetId="3" r:id="rId3"/>
  </sheets>
  <externalReferences>
    <externalReference r:id="rId6"/>
  </externalReferences>
  <definedNames>
    <definedName name="_xlnm.Print_Area" hidden="1">#N/A</definedName>
    <definedName name="_xlnm.Print_Titles" localSheetId="2">'明细'!$1:$6</definedName>
    <definedName name="_xlnm.Print_Titles" hidden="1">#N/A</definedName>
  </definedNames>
  <calcPr fullCalcOnLoad="1"/>
</workbook>
</file>

<file path=xl/comments2.xml><?xml version="1.0" encoding="utf-8"?>
<comments xmlns="http://schemas.openxmlformats.org/spreadsheetml/2006/main">
  <authors>
    <author>dz1</author>
  </authors>
  <commentList>
    <comment ref="A11" authorId="0">
      <text>
        <r>
          <rPr>
            <sz val="9"/>
            <rFont val="宋体"/>
            <family val="0"/>
          </rPr>
          <t xml:space="preserve">dz1:2016年营改增后已没有营业税。
</t>
        </r>
      </text>
    </comment>
    <comment ref="A15" authorId="0">
      <text>
        <r>
          <rPr>
            <sz val="9"/>
            <rFont val="宋体"/>
            <family val="0"/>
          </rPr>
          <t xml:space="preserve">dz1:2017年体制调整后乡镇保留税种
</t>
        </r>
      </text>
    </comment>
    <comment ref="A17" authorId="0">
      <text>
        <r>
          <rPr>
            <sz val="9"/>
            <rFont val="宋体"/>
            <family val="0"/>
          </rPr>
          <t xml:space="preserve">dz1:2017年体制调整后上划市级税种
</t>
        </r>
      </text>
    </comment>
    <comment ref="A18" authorId="0">
      <text>
        <r>
          <rPr>
            <sz val="9"/>
            <rFont val="宋体"/>
            <family val="0"/>
          </rPr>
          <t xml:space="preserve">dz1:2017年体制调整后乡镇保留税种
</t>
        </r>
      </text>
    </comment>
    <comment ref="A19" authorId="0">
      <text>
        <r>
          <rPr>
            <sz val="9"/>
            <rFont val="宋体"/>
            <family val="0"/>
          </rPr>
          <t xml:space="preserve">dz1:2017年体制调整后上划市级税种
</t>
        </r>
      </text>
    </comment>
    <comment ref="A20" authorId="0">
      <text>
        <r>
          <rPr>
            <sz val="9"/>
            <rFont val="宋体"/>
            <family val="0"/>
          </rPr>
          <t xml:space="preserve">dz1:2017年体制调整后上划市级税种
</t>
        </r>
      </text>
    </comment>
    <comment ref="A21" authorId="0">
      <text>
        <r>
          <rPr>
            <sz val="9"/>
            <rFont val="宋体"/>
            <family val="0"/>
          </rPr>
          <t xml:space="preserve">dz1:2017年体制调整后乡镇保留税种
</t>
        </r>
      </text>
    </comment>
    <comment ref="G41" authorId="0">
      <text>
        <r>
          <rPr>
            <sz val="9"/>
            <rFont val="宋体"/>
            <family val="0"/>
          </rPr>
          <t>dz1:
对应调度资金中“体制上解”一栏</t>
        </r>
      </text>
    </comment>
    <comment ref="G42" authorId="0">
      <text>
        <r>
          <rPr>
            <sz val="9"/>
            <rFont val="宋体"/>
            <family val="0"/>
          </rPr>
          <t>dz1:
对应调度资金“工资上解”一栏，体制调整后已无工资上解。</t>
        </r>
      </text>
    </comment>
    <comment ref="A47" authorId="0">
      <text>
        <r>
          <rPr>
            <sz val="9"/>
            <rFont val="宋体"/>
            <family val="0"/>
          </rPr>
          <t xml:space="preserve">dz1:
1.对应调度资金表中“体制补助”一栏数据。2.体制调整后的固定数额补助。
</t>
        </r>
      </text>
    </comment>
    <comment ref="A48" authorId="0">
      <text>
        <r>
          <rPr>
            <sz val="9"/>
            <rFont val="宋体"/>
            <family val="0"/>
          </rPr>
          <t>dz1:
测算上年度税收和非税未满100万元应补部分，用公式表示为：100万元-当年税收（小于100万）=均衡性转移支付。</t>
        </r>
      </text>
    </comment>
    <comment ref="A49" authorId="0">
      <text>
        <r>
          <rPr>
            <sz val="9"/>
            <rFont val="宋体"/>
            <family val="0"/>
          </rPr>
          <t xml:space="preserve">dz1:原“老少边穷转移支付收入”科目，2017年已经拆分为“民族地区转移支付收入”、“革命老区转移支付收入“和“贫困地区转移支付收入”科目。仅有南丰、兰洋、雅星三个镇。
</t>
        </r>
      </text>
    </comment>
    <comment ref="A51" authorId="0">
      <text>
        <r>
          <rPr>
            <sz val="9"/>
            <rFont val="宋体"/>
            <family val="0"/>
          </rPr>
          <t>dz1:
遗属供养人员</t>
        </r>
      </text>
    </comment>
    <comment ref="A54" authorId="0">
      <text>
        <r>
          <rPr>
            <sz val="9"/>
            <rFont val="宋体"/>
            <family val="0"/>
          </rPr>
          <t>dz1:
对应填写调度资金中“农村税费改革转移支付补助”。</t>
        </r>
      </text>
    </comment>
    <comment ref="A55" authorId="0">
      <text>
        <r>
          <rPr>
            <sz val="9"/>
            <rFont val="宋体"/>
            <family val="0"/>
          </rPr>
          <t>dz1:
对应调度资金表中除了体制补助收入、民族地区转移支付收入、遗属供养人员补助、农村税费改革转移支付补助填列的数据外，剩余填写在此栏。</t>
        </r>
      </text>
    </comment>
    <comment ref="A58" authorId="0">
      <text>
        <r>
          <rPr>
            <sz val="9"/>
            <rFont val="宋体"/>
            <family val="0"/>
          </rPr>
          <t>dz1:
各级一般公共预算按照国务院的规定可以设置预算稳定调节基金，用于弥补以后年度预算资金的不足。本年度超收收入和结余资金应当补充预算稳定调节基金。</t>
        </r>
      </text>
    </comment>
  </commentList>
</comments>
</file>

<file path=xl/comments3.xml><?xml version="1.0" encoding="utf-8"?>
<comments xmlns="http://schemas.openxmlformats.org/spreadsheetml/2006/main">
  <authors>
    <author>dz1</author>
  </authors>
  <commentList>
    <comment ref="A160" authorId="0">
      <text>
        <r>
          <rPr>
            <sz val="9"/>
            <rFont val="宋体"/>
            <family val="0"/>
          </rPr>
          <t>dz1:
各级一般公共预算按照国务院的规定可以设置预算稳定调节基金，用于弥补以后年度预算资金的不足。本年度超收收入和结余资金应当补充预算稳定调节基金。</t>
        </r>
      </text>
    </comment>
    <comment ref="A149" authorId="0">
      <text>
        <r>
          <rPr>
            <sz val="9"/>
            <rFont val="宋体"/>
            <family val="0"/>
          </rPr>
          <t xml:space="preserve">dz1:
1.对应调度资金表中“体制补助”一栏数据。2.体制调整后的固定数额补助。
</t>
        </r>
      </text>
    </comment>
    <comment ref="A150" authorId="0">
      <text>
        <r>
          <rPr>
            <sz val="9"/>
            <rFont val="宋体"/>
            <family val="0"/>
          </rPr>
          <t>dz1:
测算上年度税收和非税未满100万元应补部分，用公式表示为：100万元-当年税收（小于100万）=均衡性转移支付。</t>
        </r>
      </text>
    </comment>
    <comment ref="A151" authorId="0">
      <text>
        <r>
          <rPr>
            <sz val="9"/>
            <rFont val="宋体"/>
            <family val="0"/>
          </rPr>
          <t xml:space="preserve">dz1:原“老少边穷转移支付收入”科目，2017年已经拆分为“民族地区转移支付收入”、“革命老区转移支付收入“和“贫困地区转移支付收入”科目。仅有南丰、兰洋、雅星三个镇。
</t>
        </r>
      </text>
    </comment>
    <comment ref="A153" authorId="0">
      <text>
        <r>
          <rPr>
            <sz val="9"/>
            <rFont val="宋体"/>
            <family val="0"/>
          </rPr>
          <t>dz1:
遗属供养人员</t>
        </r>
      </text>
    </comment>
    <comment ref="A156" authorId="0">
      <text>
        <r>
          <rPr>
            <sz val="9"/>
            <rFont val="宋体"/>
            <family val="0"/>
          </rPr>
          <t>dz1:
对应填写调度资金中“农村税费改革转移支付补助”。</t>
        </r>
      </text>
    </comment>
    <comment ref="A157" authorId="0">
      <text>
        <r>
          <rPr>
            <sz val="9"/>
            <rFont val="宋体"/>
            <family val="0"/>
          </rPr>
          <t>dz1:
对应调度资金表中除了体制补助收入、民族地区转移支付收入、遗属供养人员补助、农村税费改革转移支付补助填列的数据外，剩余填写在此栏。</t>
        </r>
      </text>
    </comment>
    <comment ref="G143" authorId="0">
      <text>
        <r>
          <rPr>
            <sz val="9"/>
            <rFont val="宋体"/>
            <family val="0"/>
          </rPr>
          <t>dz1:
对应调度资金中“体制上解”一栏</t>
        </r>
      </text>
    </comment>
    <comment ref="G144" authorId="0">
      <text>
        <r>
          <rPr>
            <sz val="9"/>
            <rFont val="宋体"/>
            <family val="0"/>
          </rPr>
          <t>dz1:
对应调度资金“工资上解”一栏，体制调整后已无工资上解。</t>
        </r>
      </text>
    </comment>
    <comment ref="B158" authorId="0">
      <text>
        <r>
          <rPr>
            <sz val="9"/>
            <rFont val="宋体"/>
            <family val="0"/>
          </rPr>
          <t xml:space="preserve">dz1::2017年实际安排的专项补收入。
</t>
        </r>
      </text>
    </comment>
  </commentList>
</comments>
</file>

<file path=xl/sharedStrings.xml><?xml version="1.0" encoding="utf-8"?>
<sst xmlns="http://schemas.openxmlformats.org/spreadsheetml/2006/main" count="337" uniqueCount="266">
  <si>
    <r>
      <t>本表共计</t>
    </r>
    <r>
      <rPr>
        <sz val="14"/>
        <rFont val="Book Antiqua"/>
        <family val="1"/>
      </rPr>
      <t xml:space="preserve">    6   </t>
    </r>
    <r>
      <rPr>
        <sz val="14"/>
        <rFont val="宋体"/>
        <family val="0"/>
      </rPr>
      <t>页</t>
    </r>
  </si>
  <si>
    <t>镇政府负责人签章：</t>
  </si>
  <si>
    <t>财政所所长签章：</t>
  </si>
  <si>
    <t>制表人签章：</t>
  </si>
  <si>
    <t>表一</t>
  </si>
  <si>
    <t>单位：元</t>
  </si>
  <si>
    <t>收                             入</t>
  </si>
  <si>
    <t>支                              出</t>
  </si>
  <si>
    <t>项              目</t>
  </si>
  <si>
    <t>比上年同期增长额</t>
  </si>
  <si>
    <t>比上年同期增长%</t>
  </si>
  <si>
    <t>备注</t>
  </si>
  <si>
    <t>项        目</t>
  </si>
  <si>
    <r>
      <t>比上年同期增长</t>
    </r>
    <r>
      <rPr>
        <sz val="10"/>
        <rFont val="Times New Roman"/>
        <family val="1"/>
      </rPr>
      <t>%</t>
    </r>
  </si>
  <si>
    <t>合计</t>
  </si>
  <si>
    <t>镇本级</t>
  </si>
  <si>
    <t>市追加</t>
  </si>
  <si>
    <t>一、地方一般预算收入</t>
  </si>
  <si>
    <t>一、地方一般预算支出</t>
  </si>
  <si>
    <t>（一）税务部门组织的收入</t>
  </si>
  <si>
    <t>（一）一般公共服务</t>
  </si>
  <si>
    <t>1.增值税</t>
  </si>
  <si>
    <t>（二）外交</t>
  </si>
  <si>
    <t>2.消费税</t>
  </si>
  <si>
    <t>（三）国防</t>
  </si>
  <si>
    <t>3.营业税</t>
  </si>
  <si>
    <t>（四）公共安全</t>
  </si>
  <si>
    <t>4.企业所得税</t>
  </si>
  <si>
    <t>（五）教育</t>
  </si>
  <si>
    <t>5.企业所得税退税</t>
  </si>
  <si>
    <t>（六）科学技术</t>
  </si>
  <si>
    <t>6.个人所得税</t>
  </si>
  <si>
    <t>（七）文化体育与传媒</t>
  </si>
  <si>
    <t>7.资源税</t>
  </si>
  <si>
    <t>（八）社会保障与就业</t>
  </si>
  <si>
    <t>8.城市维护建设税</t>
  </si>
  <si>
    <t>（九）医疗卫生和计划生育</t>
  </si>
  <si>
    <t>9.房产税</t>
  </si>
  <si>
    <t>（十）节能环保</t>
  </si>
  <si>
    <t>10.印花税</t>
  </si>
  <si>
    <t>（十一）城乡社区</t>
  </si>
  <si>
    <t>11.城镇土地使用税</t>
  </si>
  <si>
    <t>（十二）农林水</t>
  </si>
  <si>
    <t>12.土地增值税</t>
  </si>
  <si>
    <t>（十三）交通运输</t>
  </si>
  <si>
    <t>13.车船税</t>
  </si>
  <si>
    <t>（十四）资源勘探信息等</t>
  </si>
  <si>
    <t>14.船舶吨税</t>
  </si>
  <si>
    <t>（十五）商业服务业等</t>
  </si>
  <si>
    <t>15.车辆购置税</t>
  </si>
  <si>
    <t>（十六）金融</t>
  </si>
  <si>
    <t>16.关税</t>
  </si>
  <si>
    <t>（十七）援助其他地区</t>
  </si>
  <si>
    <t>17.耕地占用税</t>
  </si>
  <si>
    <t>（十八）国土海洋气象等</t>
  </si>
  <si>
    <t>18.契税</t>
  </si>
  <si>
    <t>（十九）住房保障</t>
  </si>
  <si>
    <t>19.烟叶税</t>
  </si>
  <si>
    <t>（二十）粮油物资储备</t>
  </si>
  <si>
    <t>20.其他税收收入</t>
  </si>
  <si>
    <t>（二十一）预备费</t>
  </si>
  <si>
    <t>（二）财政部门组织的收入</t>
  </si>
  <si>
    <t>（二十二）其他支出</t>
  </si>
  <si>
    <t>21.专项收入</t>
  </si>
  <si>
    <t xml:space="preserve">       其中：年初预留</t>
  </si>
  <si>
    <t>22.行政事业性收费收入</t>
  </si>
  <si>
    <t>23.罚没收入</t>
  </si>
  <si>
    <t>24.国有资本经营收入</t>
  </si>
  <si>
    <t>25.国有资源(资产)有偿使用收入</t>
  </si>
  <si>
    <t>26.捐赠收入</t>
  </si>
  <si>
    <t>27.政府住房基金收入</t>
  </si>
  <si>
    <t>28.其他收入</t>
  </si>
  <si>
    <t>二、转移性收入</t>
  </si>
  <si>
    <t>二、转移性支出</t>
  </si>
  <si>
    <t>（一）返还性收入</t>
  </si>
  <si>
    <t>(一)上解市支出</t>
  </si>
  <si>
    <t>1.所得税基数返还收入</t>
  </si>
  <si>
    <t>1.体制上解支出</t>
  </si>
  <si>
    <t>2.成品油税费改革税收返还收入</t>
  </si>
  <si>
    <r>
      <t>2.</t>
    </r>
    <r>
      <rPr>
        <sz val="11"/>
        <rFont val="宋体"/>
        <family val="0"/>
      </rPr>
      <t>专项上解支出</t>
    </r>
  </si>
  <si>
    <t>3.增值税税收返还收入</t>
  </si>
  <si>
    <r>
      <t>3</t>
    </r>
    <r>
      <rPr>
        <sz val="11"/>
        <rFont val="宋体"/>
        <family val="0"/>
      </rPr>
      <t>.其他上解支出</t>
    </r>
  </si>
  <si>
    <t>4.消费税税收返还收入</t>
  </si>
  <si>
    <t>5.其他税收返还收入</t>
  </si>
  <si>
    <t>（二）一般性性转移支付收入</t>
  </si>
  <si>
    <r>
      <t>1</t>
    </r>
    <r>
      <rPr>
        <sz val="11"/>
        <rFont val="宋体"/>
        <family val="0"/>
      </rPr>
      <t>.体制补助收入</t>
    </r>
  </si>
  <si>
    <t>（二）补助下级支出</t>
  </si>
  <si>
    <r>
      <t>2</t>
    </r>
    <r>
      <rPr>
        <sz val="11"/>
        <rFont val="宋体"/>
        <family val="0"/>
      </rPr>
      <t>.均衡性转移支付补助收入</t>
    </r>
  </si>
  <si>
    <r>
      <t>3.</t>
    </r>
    <r>
      <rPr>
        <sz val="11"/>
        <rFont val="宋体"/>
        <family val="0"/>
      </rPr>
      <t>民族地区转移支付收入</t>
    </r>
  </si>
  <si>
    <r>
      <t>4.</t>
    </r>
    <r>
      <rPr>
        <sz val="11"/>
        <rFont val="宋体"/>
        <family val="0"/>
      </rPr>
      <t>县级</t>
    </r>
    <r>
      <rPr>
        <sz val="11"/>
        <rFont val="宋体"/>
        <family val="0"/>
      </rPr>
      <t>基本财力保障机制奖补资金收入</t>
    </r>
  </si>
  <si>
    <r>
      <t>5.</t>
    </r>
    <r>
      <rPr>
        <sz val="11"/>
        <rFont val="宋体"/>
        <family val="0"/>
      </rPr>
      <t>结算补助收入</t>
    </r>
  </si>
  <si>
    <r>
      <t>6.</t>
    </r>
    <r>
      <rPr>
        <sz val="11"/>
        <rFont val="宋体"/>
        <family val="0"/>
      </rPr>
      <t>农村综合改革转移支付收入</t>
    </r>
  </si>
  <si>
    <t xml:space="preserve"> (三)调出资金</t>
  </si>
  <si>
    <r>
      <t>7.</t>
    </r>
    <r>
      <rPr>
        <sz val="11"/>
        <rFont val="宋体"/>
        <family val="0"/>
      </rPr>
      <t>重点生态功能区转移支付收入</t>
    </r>
  </si>
  <si>
    <r>
      <t>8.</t>
    </r>
    <r>
      <rPr>
        <sz val="11"/>
        <rFont val="宋体"/>
        <family val="0"/>
      </rPr>
      <t>固定数额补助收入</t>
    </r>
  </si>
  <si>
    <t xml:space="preserve"> (四)安排预算稳定调节基金</t>
  </si>
  <si>
    <r>
      <t>9.</t>
    </r>
    <r>
      <rPr>
        <sz val="11"/>
        <rFont val="宋体"/>
        <family val="0"/>
      </rPr>
      <t>其他一般性转移支付补助收入</t>
    </r>
  </si>
  <si>
    <t>（三）专项补助收入</t>
  </si>
  <si>
    <t>（四）上年结余收入</t>
  </si>
  <si>
    <t>（五） 调入预算稳定调节基金</t>
  </si>
  <si>
    <t xml:space="preserve"> (五)年终结余结转</t>
  </si>
  <si>
    <t>（六）调入资金</t>
  </si>
  <si>
    <t xml:space="preserve"> 净结余</t>
  </si>
  <si>
    <t>（七）接受其他地区援助收入</t>
  </si>
  <si>
    <t xml:space="preserve"> 结转</t>
  </si>
  <si>
    <t>收  入  总  计</t>
  </si>
  <si>
    <t>支  出  总  计</t>
  </si>
  <si>
    <t>编制单位：儋州市财政局中和财政所</t>
  </si>
  <si>
    <r>
      <rPr>
        <b/>
        <sz val="10"/>
        <rFont val="宋体"/>
        <family val="0"/>
      </rPr>
      <t>收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入</t>
    </r>
  </si>
  <si>
    <r>
      <rPr>
        <b/>
        <sz val="10"/>
        <rFont val="宋体"/>
        <family val="0"/>
      </rPr>
      <t>支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出</t>
    </r>
  </si>
  <si>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目</t>
    </r>
  </si>
  <si>
    <t>功能分类</t>
  </si>
  <si>
    <r>
      <rPr>
        <sz val="10"/>
        <rFont val="宋体"/>
        <family val="0"/>
      </rPr>
      <t>比上年同期增长</t>
    </r>
    <r>
      <rPr>
        <sz val="10"/>
        <rFont val="Times New Roman"/>
        <family val="1"/>
      </rPr>
      <t>%</t>
    </r>
  </si>
  <si>
    <t>一、一般公共管理与服务</t>
  </si>
  <si>
    <t xml:space="preserve">     人大事务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</si>
  <si>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政协事务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</si>
  <si>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</si>
  <si>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发展与改革事务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</si>
  <si>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统计信息事务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</si>
  <si>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财政事务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</si>
  <si>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税收事务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</si>
  <si>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审计事务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</si>
  <si>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海关事务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</si>
  <si>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人力资源事务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</si>
  <si>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纪检监察事务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</si>
  <si>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商贸事务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</si>
  <si>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知识产权事务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</si>
  <si>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工商行政管理实务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</si>
  <si>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质量技术监督与检验检疫事务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</si>
  <si>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民族事务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</si>
  <si>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宗教事务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</si>
  <si>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民主党派事务及工商联事务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</si>
  <si>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群众团体事务</t>
    </r>
  </si>
  <si>
    <t>党委办公厅（室）及相关机构事务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</si>
  <si>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组织事务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</si>
  <si>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宣传事务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</si>
  <si>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统战事务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</si>
  <si>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其他共产党事务支出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</si>
  <si>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其他一般公共服务支出</t>
    </r>
  </si>
  <si>
    <t>二、外交</t>
  </si>
  <si>
    <t>三、国防</t>
  </si>
  <si>
    <t>四、公共安全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</si>
  <si>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武装警察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</si>
  <si>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公安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</si>
  <si>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国家安全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</si>
  <si>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检察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</si>
  <si>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法院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</si>
  <si>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司法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</si>
  <si>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监狱</t>
    </r>
  </si>
  <si>
    <t xml:space="preserve">     强制隔离戒毒</t>
  </si>
  <si>
    <t xml:space="preserve">     国家保密</t>
  </si>
  <si>
    <t xml:space="preserve">     缉私警察</t>
  </si>
  <si>
    <t xml:space="preserve">     海警</t>
  </si>
  <si>
    <t xml:space="preserve">     其他公共安全支出</t>
  </si>
  <si>
    <t>五、教育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</si>
  <si>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教育管理事务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</si>
  <si>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普通教育</t>
    </r>
  </si>
  <si>
    <t xml:space="preserve">     职业教育</t>
  </si>
  <si>
    <t xml:space="preserve">     成人教育</t>
  </si>
  <si>
    <t xml:space="preserve">     特殊教育</t>
  </si>
  <si>
    <t xml:space="preserve">     进修及培训</t>
  </si>
  <si>
    <t xml:space="preserve">     教育费附加安排的支出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</si>
  <si>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其他教育支出</t>
    </r>
  </si>
  <si>
    <t>六、科学技术</t>
  </si>
  <si>
    <t xml:space="preserve">     科学技术管理事务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</si>
  <si>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技术研究与开发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</si>
  <si>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科技条件与服务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</si>
  <si>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社会科学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</si>
  <si>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科学技术普及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</si>
  <si>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其他科学技术支出</t>
    </r>
  </si>
  <si>
    <t>七、文化体育与传媒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</si>
  <si>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文化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</si>
  <si>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文物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</si>
  <si>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体育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</si>
  <si>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新闻出版广播影视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</si>
  <si>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其他文化体育与传媒支出</t>
    </r>
  </si>
  <si>
    <t>八、社会保障和就业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</si>
  <si>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人力资源和社会保障管理事务</t>
    </r>
  </si>
  <si>
    <t xml:space="preserve">     民政管理事务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</si>
  <si>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行政事业单位离退休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</si>
  <si>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就业补助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</si>
  <si>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抚恤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</si>
  <si>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退役安置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</si>
  <si>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社会福利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</si>
  <si>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残疾人事业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</si>
  <si>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自然灾害生活救助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</si>
  <si>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临时救助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</si>
  <si>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其他社会保障和就业支出</t>
    </r>
  </si>
  <si>
    <t>九、医疗卫生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</si>
  <si>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医疗卫生管理事务与计划生育管理事务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</si>
  <si>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公立医院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</si>
  <si>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基层医疗卫生机构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</si>
  <si>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公共卫生</t>
    </r>
  </si>
  <si>
    <t xml:space="preserve">     计划生育事务</t>
  </si>
  <si>
    <t xml:space="preserve">     食品和药品监督管理事务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</si>
  <si>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其他医疗卫生支出与计划生育支出</t>
    </r>
  </si>
  <si>
    <t>十、节能环保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</si>
  <si>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环境保护管理事务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</si>
  <si>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环境监测与监察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</si>
  <si>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污染防治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</si>
  <si>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自然生态保护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</si>
  <si>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天然林保护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</si>
  <si>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退耕还林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</si>
  <si>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其他环境保护支出</t>
    </r>
  </si>
  <si>
    <t>十一、城乡社区事务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</si>
  <si>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城乡社区管理事务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</si>
  <si>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城乡社区规划与管理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</si>
  <si>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城乡社区公共设施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</si>
  <si>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城乡社区环境卫生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</si>
  <si>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建设市场管理与监督</t>
    </r>
  </si>
  <si>
    <t xml:space="preserve">       其他城乡社区事务支出</t>
  </si>
  <si>
    <t>十二、农林水事务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</si>
  <si>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农业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</si>
  <si>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林业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</si>
  <si>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水利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</si>
  <si>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扶贫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</si>
  <si>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农业综合开发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</si>
  <si>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农村综合改革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</si>
  <si>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其他农林水支出</t>
    </r>
  </si>
  <si>
    <t>十三、交通运输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</si>
  <si>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公路水路运输</t>
    </r>
  </si>
  <si>
    <t xml:space="preserve">       邮站业支出</t>
  </si>
  <si>
    <t xml:space="preserve">       其他交通运输支出</t>
  </si>
  <si>
    <t>十四、资源勘探信息等支出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</si>
  <si>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资源勘探开发</t>
    </r>
  </si>
  <si>
    <t xml:space="preserve">       制造业</t>
  </si>
  <si>
    <t xml:space="preserve">       建筑业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</si>
  <si>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工业和信息产业监管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</si>
  <si>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安全生产监管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</si>
  <si>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国有资产监管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</si>
  <si>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其他资源勘探信息等支出</t>
    </r>
  </si>
  <si>
    <t>十五、商业服务业等支出</t>
  </si>
  <si>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商业流通事务</t>
    </r>
  </si>
  <si>
    <t xml:space="preserve">      旅游业管理与服务支出</t>
  </si>
  <si>
    <t xml:space="preserve">      其他商品服务业等支出</t>
  </si>
  <si>
    <t>十六、金融支出</t>
  </si>
  <si>
    <t>十七、援助其他地区支出</t>
  </si>
  <si>
    <t>十八、国土海洋气象等支出</t>
  </si>
  <si>
    <t>十九、住房保障支出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</si>
  <si>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保障性安居工程支出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</si>
  <si>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住房改革支出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</si>
  <si>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城乡社区住宅</t>
    </r>
  </si>
  <si>
    <t>二十、预备费</t>
  </si>
  <si>
    <t>二十一、其他支出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</si>
  <si>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年初预留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</si>
  <si>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其他支出</t>
    </r>
  </si>
  <si>
    <t>(一)上解省支出</t>
  </si>
  <si>
    <t>（二）一般性转移支付收入</t>
  </si>
  <si>
    <t>(三)调出资金</t>
  </si>
  <si>
    <t>(四)安排预算稳定调节基金</t>
  </si>
  <si>
    <t>(五)年终结余结转</t>
  </si>
  <si>
    <t>净结余</t>
  </si>
  <si>
    <t>结转</t>
  </si>
  <si>
    <t>2021年儋州市 中和  镇级预算表（草案）</t>
  </si>
  <si>
    <t>制表日期：2021</t>
  </si>
  <si>
    <r>
      <t>2021</t>
    </r>
    <r>
      <rPr>
        <b/>
        <sz val="20"/>
        <rFont val="黑体"/>
        <family val="3"/>
      </rPr>
      <t>年儋州市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中和</t>
    </r>
    <r>
      <rPr>
        <b/>
        <sz val="20"/>
        <rFont val="Times New Roman"/>
        <family val="1"/>
      </rPr>
      <t xml:space="preserve">    </t>
    </r>
    <r>
      <rPr>
        <b/>
        <sz val="20"/>
        <rFont val="黑体"/>
        <family val="3"/>
      </rPr>
      <t>镇财政一般预算收支总表</t>
    </r>
  </si>
  <si>
    <t>2020年实绩</t>
  </si>
  <si>
    <t>2021年预算数</t>
  </si>
  <si>
    <r>
      <t>2020</t>
    </r>
    <r>
      <rPr>
        <sz val="10"/>
        <rFont val="宋体"/>
        <family val="0"/>
      </rPr>
      <t>年实绩</t>
    </r>
  </si>
  <si>
    <r>
      <t>2021</t>
    </r>
    <r>
      <rPr>
        <sz val="10"/>
        <rFont val="宋体"/>
        <family val="0"/>
      </rPr>
      <t>年预算数</t>
    </r>
  </si>
  <si>
    <r>
      <t>2020</t>
    </r>
    <r>
      <rPr>
        <sz val="10"/>
        <rFont val="宋体"/>
        <family val="0"/>
      </rPr>
      <t>年实绩</t>
    </r>
  </si>
  <si>
    <r>
      <t>2021</t>
    </r>
    <r>
      <rPr>
        <sz val="10"/>
        <rFont val="宋体"/>
        <family val="0"/>
      </rPr>
      <t>年预算数</t>
    </r>
  </si>
  <si>
    <t>2020年实绩</t>
  </si>
  <si>
    <t>2021年预算数</t>
  </si>
  <si>
    <r>
      <t>编成日期</t>
    </r>
    <r>
      <rPr>
        <sz val="22"/>
        <rFont val="Times New Roman"/>
        <family val="1"/>
      </rPr>
      <t>(</t>
    </r>
    <r>
      <rPr>
        <sz val="22"/>
        <rFont val="楷体_GB2312"/>
        <family val="3"/>
      </rPr>
      <t>单位印章</t>
    </r>
    <r>
      <rPr>
        <sz val="22"/>
        <rFont val="Times New Roman"/>
        <family val="1"/>
      </rPr>
      <t>)</t>
    </r>
    <r>
      <rPr>
        <sz val="22"/>
        <rFont val="楷体_GB2312"/>
        <family val="3"/>
      </rPr>
      <t>：</t>
    </r>
    <r>
      <rPr>
        <sz val="22"/>
        <rFont val="Times New Roman"/>
        <family val="1"/>
      </rPr>
      <t xml:space="preserve">      </t>
    </r>
    <r>
      <rPr>
        <sz val="22"/>
        <rFont val="楷体_GB2312"/>
        <family val="3"/>
      </rPr>
      <t>二〇二一</t>
    </r>
    <r>
      <rPr>
        <sz val="22"/>
        <rFont val="Times New Roman"/>
        <family val="1"/>
      </rPr>
      <t xml:space="preserve">     </t>
    </r>
    <r>
      <rPr>
        <sz val="22"/>
        <rFont val="楷体_GB2312"/>
        <family val="3"/>
      </rPr>
      <t>年</t>
    </r>
    <r>
      <rPr>
        <sz val="22"/>
        <rFont val="Times New Roman"/>
        <family val="1"/>
      </rPr>
      <t xml:space="preserve">    </t>
    </r>
    <r>
      <rPr>
        <sz val="22"/>
        <rFont val="楷体_GB2312"/>
        <family val="3"/>
      </rPr>
      <t>月</t>
    </r>
    <r>
      <rPr>
        <sz val="22"/>
        <rFont val="Times New Roman"/>
        <family val="1"/>
      </rPr>
      <t xml:space="preserve">     </t>
    </r>
    <r>
      <rPr>
        <sz val="22"/>
        <rFont val="楷体_GB2312"/>
        <family val="3"/>
      </rPr>
      <t>日</t>
    </r>
  </si>
  <si>
    <r>
      <t>2021</t>
    </r>
    <r>
      <rPr>
        <b/>
        <sz val="20"/>
        <rFont val="黑体"/>
        <family val="3"/>
      </rPr>
      <t>年儋州市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中和</t>
    </r>
    <r>
      <rPr>
        <b/>
        <sz val="20"/>
        <rFont val="Times New Roman"/>
        <family val="1"/>
      </rPr>
      <t xml:space="preserve">   </t>
    </r>
    <r>
      <rPr>
        <b/>
        <sz val="20"/>
        <rFont val="黑体"/>
        <family val="3"/>
      </rPr>
      <t>镇财政一般预算收支表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</si>
</sst>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_ * #,##0.0_ ;_ * \-#,##0.0_ ;_ * &quot;-&quot;??_ ;_ @_ "/>
    <numFmt numFmtId="179" formatCode="#,##0.0_ "/>
    <numFmt numFmtId="180" formatCode="#,##0_);[Red]\(#,##0\)"/>
    <numFmt numFmtId="181" formatCode="#,##0.0"/>
    <numFmt numFmtId="182" formatCode="0.0%"/>
    <numFmt numFmtId="183" formatCode="0_ "/>
    <numFmt numFmtId="184" formatCode="#,##0.00_);[Red]\(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sz val="12"/>
      <name val="黑体"/>
      <family val="3"/>
    </font>
    <font>
      <sz val="11"/>
      <name val="新宋体"/>
      <family val="3"/>
    </font>
    <font>
      <sz val="18"/>
      <name val="宋体"/>
      <family val="0"/>
    </font>
    <font>
      <sz val="10"/>
      <name val="新宋体"/>
      <family val="3"/>
    </font>
    <font>
      <sz val="12"/>
      <name val="楷体_GB2312"/>
      <family val="3"/>
    </font>
    <font>
      <sz val="22"/>
      <name val="楷体_GB2312"/>
      <family val="3"/>
    </font>
    <font>
      <sz val="14"/>
      <name val="宋体"/>
      <family val="0"/>
    </font>
    <font>
      <sz val="18"/>
      <name val="黑体"/>
      <family val="3"/>
    </font>
    <font>
      <b/>
      <sz val="48"/>
      <name val="楷体_GB2312"/>
      <family val="3"/>
    </font>
    <font>
      <b/>
      <sz val="36"/>
      <name val="宋体"/>
      <family val="0"/>
    </font>
    <font>
      <b/>
      <sz val="36"/>
      <name val="楷体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MS Sans Serif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name val="黑体"/>
      <family val="3"/>
    </font>
    <font>
      <sz val="14"/>
      <name val="Book Antiqua"/>
      <family val="1"/>
    </font>
    <font>
      <sz val="22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37" fontId="30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7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" borderId="4" applyNumberFormat="0" applyAlignment="0" applyProtection="0"/>
    <xf numFmtId="0" fontId="26" fillId="13" borderId="5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6" fillId="9" borderId="0" applyNumberFormat="0" applyBorder="0" applyAlignment="0" applyProtection="0"/>
    <xf numFmtId="0" fontId="31" fillId="4" borderId="7" applyNumberFormat="0" applyAlignment="0" applyProtection="0"/>
    <xf numFmtId="0" fontId="37" fillId="7" borderId="4" applyNumberFormat="0" applyAlignment="0" applyProtection="0"/>
    <xf numFmtId="0" fontId="2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176" fontId="2" fillId="0" borderId="0" xfId="63" applyNumberFormat="1" applyFont="1" applyAlignment="1">
      <alignment/>
    </xf>
    <xf numFmtId="0" fontId="2" fillId="0" borderId="0" xfId="42" applyFont="1" applyAlignment="1">
      <alignment/>
      <protection/>
    </xf>
    <xf numFmtId="0" fontId="3" fillId="0" borderId="0" xfId="42" applyFont="1" applyAlignment="1">
      <alignment/>
      <protection/>
    </xf>
    <xf numFmtId="176" fontId="3" fillId="0" borderId="0" xfId="63" applyNumberFormat="1" applyFont="1" applyAlignment="1">
      <alignment/>
    </xf>
    <xf numFmtId="176" fontId="7" fillId="0" borderId="9" xfId="63" applyNumberFormat="1" applyFont="1" applyBorder="1" applyAlignment="1">
      <alignment horizontal="center" vertical="center" wrapText="1"/>
    </xf>
    <xf numFmtId="177" fontId="8" fillId="0" borderId="9" xfId="46" applyNumberFormat="1" applyFont="1" applyFill="1" applyBorder="1" applyAlignment="1">
      <alignment horizontal="center" vertical="center"/>
      <protection/>
    </xf>
    <xf numFmtId="176" fontId="2" fillId="0" borderId="9" xfId="63" applyNumberFormat="1" applyFont="1" applyBorder="1" applyAlignment="1">
      <alignment/>
    </xf>
    <xf numFmtId="10" fontId="2" fillId="0" borderId="9" xfId="63" applyNumberFormat="1" applyFont="1" applyBorder="1" applyAlignment="1">
      <alignment/>
    </xf>
    <xf numFmtId="177" fontId="9" fillId="0" borderId="9" xfId="46" applyNumberFormat="1" applyFont="1" applyBorder="1" applyAlignment="1">
      <alignment horizontal="left" vertical="center" wrapText="1"/>
      <protection/>
    </xf>
    <xf numFmtId="177" fontId="9" fillId="0" borderId="9" xfId="46" applyNumberFormat="1" applyFont="1" applyBorder="1" applyAlignment="1">
      <alignment horizontal="left" vertical="center"/>
      <protection/>
    </xf>
    <xf numFmtId="177" fontId="9" fillId="0" borderId="9" xfId="46" applyNumberFormat="1" applyFont="1" applyBorder="1" applyAlignment="1">
      <alignment horizontal="left" vertical="center" indent="1"/>
      <protection/>
    </xf>
    <xf numFmtId="177" fontId="9" fillId="0" borderId="9" xfId="45" applyNumberFormat="1" applyFont="1" applyFill="1" applyBorder="1" applyAlignment="1">
      <alignment vertical="center" wrapText="1"/>
      <protection/>
    </xf>
    <xf numFmtId="178" fontId="2" fillId="0" borderId="9" xfId="63" applyNumberFormat="1" applyFont="1" applyBorder="1" applyAlignment="1">
      <alignment/>
    </xf>
    <xf numFmtId="176" fontId="9" fillId="0" borderId="9" xfId="63" applyNumberFormat="1" applyFont="1" applyBorder="1" applyAlignment="1">
      <alignment/>
    </xf>
    <xf numFmtId="176" fontId="10" fillId="0" borderId="9" xfId="63" applyNumberFormat="1" applyFont="1" applyBorder="1" applyAlignment="1">
      <alignment/>
    </xf>
    <xf numFmtId="176" fontId="9" fillId="0" borderId="9" xfId="63" applyNumberFormat="1" applyFont="1" applyBorder="1" applyAlignment="1">
      <alignment horizontal="left"/>
    </xf>
    <xf numFmtId="0" fontId="7" fillId="0" borderId="0" xfId="42" applyFont="1" applyAlignment="1">
      <alignment/>
      <protection/>
    </xf>
    <xf numFmtId="176" fontId="0" fillId="0" borderId="9" xfId="63" applyNumberFormat="1" applyFont="1" applyBorder="1" applyAlignment="1">
      <alignment horizontal="center"/>
    </xf>
    <xf numFmtId="176" fontId="2" fillId="0" borderId="9" xfId="63" applyNumberFormat="1" applyFont="1" applyBorder="1" applyAlignment="1">
      <alignment horizontal="center"/>
    </xf>
    <xf numFmtId="1" fontId="8" fillId="0" borderId="9" xfId="44" applyNumberFormat="1" applyFont="1" applyFill="1" applyBorder="1" applyAlignment="1" applyProtection="1">
      <alignment horizontal="center" vertical="center"/>
      <protection locked="0"/>
    </xf>
    <xf numFmtId="177" fontId="5" fillId="0" borderId="9" xfId="63" applyNumberFormat="1" applyFont="1" applyBorder="1" applyAlignment="1">
      <alignment vertical="center"/>
    </xf>
    <xf numFmtId="177" fontId="5" fillId="0" borderId="9" xfId="44" applyNumberFormat="1" applyFont="1" applyBorder="1" applyAlignment="1">
      <alignment/>
      <protection/>
    </xf>
    <xf numFmtId="1" fontId="9" fillId="0" borderId="9" xfId="44" applyNumberFormat="1" applyFont="1" applyBorder="1" applyAlignment="1" applyProtection="1">
      <alignment horizontal="left" vertical="center"/>
      <protection locked="0"/>
    </xf>
    <xf numFmtId="177" fontId="8" fillId="0" borderId="9" xfId="44" applyNumberFormat="1" applyFont="1" applyFill="1" applyBorder="1" applyAlignment="1">
      <alignment vertical="center" wrapText="1"/>
      <protection/>
    </xf>
    <xf numFmtId="177" fontId="11" fillId="0" borderId="9" xfId="44" applyNumberFormat="1" applyFont="1" applyFill="1" applyBorder="1" applyAlignment="1">
      <alignment vertical="center" wrapText="1"/>
      <protection/>
    </xf>
    <xf numFmtId="177" fontId="11" fillId="0" borderId="9" xfId="44" applyNumberFormat="1" applyFont="1" applyFill="1" applyBorder="1" applyAlignment="1">
      <alignment wrapText="1"/>
      <protection/>
    </xf>
    <xf numFmtId="177" fontId="9" fillId="0" borderId="9" xfId="44" applyNumberFormat="1" applyFont="1" applyFill="1" applyBorder="1" applyAlignment="1">
      <alignment vertical="center" wrapText="1"/>
      <protection/>
    </xf>
    <xf numFmtId="0" fontId="9" fillId="0" borderId="9" xfId="45" applyNumberFormat="1" applyFont="1" applyFill="1" applyBorder="1" applyAlignment="1" applyProtection="1">
      <alignment horizontal="left" vertical="center" indent="1"/>
      <protection locked="0"/>
    </xf>
    <xf numFmtId="177" fontId="12" fillId="0" borderId="9" xfId="44" applyNumberFormat="1" applyFont="1" applyBorder="1" applyAlignment="1">
      <alignment wrapText="1"/>
      <protection/>
    </xf>
    <xf numFmtId="0" fontId="10" fillId="0" borderId="9" xfId="44" applyNumberFormat="1" applyFont="1" applyBorder="1" applyAlignment="1" applyProtection="1">
      <alignment horizontal="left" vertical="center" indent="1"/>
      <protection locked="0"/>
    </xf>
    <xf numFmtId="177" fontId="9" fillId="0" borderId="9" xfId="46" applyNumberFormat="1" applyFont="1" applyBorder="1" applyAlignment="1">
      <alignment vertical="center"/>
      <protection/>
    </xf>
    <xf numFmtId="177" fontId="10" fillId="0" borderId="9" xfId="47" applyNumberFormat="1" applyFont="1" applyFill="1" applyBorder="1" applyAlignment="1">
      <alignment horizontal="left" vertical="center" indent="1"/>
      <protection/>
    </xf>
    <xf numFmtId="177" fontId="9" fillId="0" borderId="9" xfId="46" applyNumberFormat="1" applyFont="1" applyBorder="1" applyAlignment="1">
      <alignment/>
      <protection/>
    </xf>
    <xf numFmtId="0" fontId="9" fillId="0" borderId="9" xfId="44" applyNumberFormat="1" applyFont="1" applyFill="1" applyBorder="1" applyAlignment="1" applyProtection="1">
      <alignment vertical="center"/>
      <protection locked="0"/>
    </xf>
    <xf numFmtId="0" fontId="7" fillId="0" borderId="9" xfId="44" applyFont="1" applyBorder="1">
      <alignment vertical="center"/>
      <protection/>
    </xf>
    <xf numFmtId="0" fontId="9" fillId="0" borderId="9" xfId="45" applyFont="1" applyFill="1" applyBorder="1">
      <alignment vertical="center"/>
      <protection/>
    </xf>
    <xf numFmtId="177" fontId="12" fillId="0" borderId="9" xfId="44" applyNumberFormat="1" applyFont="1" applyFill="1" applyBorder="1" applyAlignment="1">
      <alignment wrapText="1"/>
      <protection/>
    </xf>
    <xf numFmtId="49" fontId="7" fillId="0" borderId="9" xfId="45" applyNumberFormat="1" applyFont="1" applyFill="1" applyBorder="1">
      <alignment vertical="center"/>
      <protection/>
    </xf>
    <xf numFmtId="1" fontId="9" fillId="0" borderId="9" xfId="45" applyNumberFormat="1" applyFont="1" applyBorder="1" applyAlignment="1" applyProtection="1">
      <alignment horizontal="left" vertical="center"/>
      <protection locked="0"/>
    </xf>
    <xf numFmtId="0" fontId="9" fillId="0" borderId="9" xfId="44" applyNumberFormat="1" applyFont="1" applyBorder="1" applyAlignment="1" applyProtection="1">
      <alignment horizontal="left" vertical="center" indent="1"/>
      <protection locked="0"/>
    </xf>
    <xf numFmtId="179" fontId="5" fillId="0" borderId="9" xfId="46" applyNumberFormat="1" applyFont="1" applyBorder="1" applyAlignment="1">
      <alignment vertical="center" wrapText="1"/>
      <protection/>
    </xf>
    <xf numFmtId="179" fontId="5" fillId="0" borderId="9" xfId="46" applyNumberFormat="1" applyFont="1" applyBorder="1" applyAlignment="1">
      <alignment wrapText="1"/>
      <protection/>
    </xf>
    <xf numFmtId="177" fontId="5" fillId="0" borderId="9" xfId="44" applyNumberFormat="1" applyFont="1" applyBorder="1" applyAlignment="1">
      <alignment vertical="center"/>
      <protection/>
    </xf>
    <xf numFmtId="179" fontId="7" fillId="0" borderId="9" xfId="63" applyNumberFormat="1" applyFont="1" applyBorder="1" applyAlignment="1">
      <alignment/>
    </xf>
    <xf numFmtId="179" fontId="5" fillId="0" borderId="9" xfId="63" applyNumberFormat="1" applyFont="1" applyBorder="1" applyAlignment="1">
      <alignment/>
    </xf>
    <xf numFmtId="0" fontId="7" fillId="0" borderId="9" xfId="44" applyFont="1" applyBorder="1" applyAlignment="1">
      <alignment/>
      <protection/>
    </xf>
    <xf numFmtId="177" fontId="12" fillId="0" borderId="9" xfId="44" applyNumberFormat="1" applyFont="1" applyBorder="1" applyAlignment="1">
      <alignment vertical="center" wrapText="1"/>
      <protection/>
    </xf>
    <xf numFmtId="0" fontId="13" fillId="0" borderId="0" xfId="45" applyFont="1">
      <alignment vertical="center"/>
      <protection/>
    </xf>
    <xf numFmtId="0" fontId="7" fillId="0" borderId="0" xfId="45" applyFont="1" applyBorder="1">
      <alignment vertical="center"/>
      <protection/>
    </xf>
    <xf numFmtId="0" fontId="11" fillId="0" borderId="0" xfId="45" applyFont="1">
      <alignment vertical="center"/>
      <protection/>
    </xf>
    <xf numFmtId="0" fontId="8" fillId="0" borderId="0" xfId="45" applyFont="1" applyFill="1" applyAlignment="1">
      <alignment horizontal="left" vertical="center"/>
      <protection/>
    </xf>
    <xf numFmtId="0" fontId="5" fillId="0" borderId="0" xfId="45" applyFont="1">
      <alignment vertical="center"/>
      <protection/>
    </xf>
    <xf numFmtId="0" fontId="8" fillId="0" borderId="0" xfId="45" applyFont="1" applyFill="1">
      <alignment vertical="center"/>
      <protection/>
    </xf>
    <xf numFmtId="177" fontId="7" fillId="0" borderId="0" xfId="47" applyNumberFormat="1" applyFont="1" applyAlignment="1">
      <alignment/>
      <protection/>
    </xf>
    <xf numFmtId="49" fontId="7" fillId="0" borderId="0" xfId="45" applyNumberFormat="1" applyFont="1">
      <alignment vertical="center"/>
      <protection/>
    </xf>
    <xf numFmtId="3" fontId="7" fillId="0" borderId="0" xfId="45" applyNumberFormat="1" applyFont="1">
      <alignment vertical="center"/>
      <protection/>
    </xf>
    <xf numFmtId="180" fontId="7" fillId="0" borderId="0" xfId="45" applyNumberFormat="1" applyFont="1">
      <alignment vertical="center"/>
      <protection/>
    </xf>
    <xf numFmtId="181" fontId="7" fillId="0" borderId="0" xfId="45" applyNumberFormat="1" applyFont="1">
      <alignment vertical="center"/>
      <protection/>
    </xf>
    <xf numFmtId="177" fontId="7" fillId="0" borderId="0" xfId="45" applyNumberFormat="1" applyFont="1">
      <alignment vertical="center"/>
      <protection/>
    </xf>
    <xf numFmtId="179" fontId="7" fillId="0" borderId="0" xfId="45" applyNumberFormat="1" applyFont="1">
      <alignment vertical="center"/>
      <protection/>
    </xf>
    <xf numFmtId="0" fontId="7" fillId="0" borderId="0" xfId="45" applyFont="1">
      <alignment vertical="center"/>
      <protection/>
    </xf>
    <xf numFmtId="49" fontId="9" fillId="0" borderId="0" xfId="45" applyNumberFormat="1" applyFont="1">
      <alignment vertical="center"/>
      <protection/>
    </xf>
    <xf numFmtId="177" fontId="9" fillId="0" borderId="0" xfId="45" applyNumberFormat="1" applyFont="1" applyBorder="1" applyAlignment="1">
      <alignment horizontal="left"/>
      <protection/>
    </xf>
    <xf numFmtId="3" fontId="7" fillId="0" borderId="0" xfId="45" applyNumberFormat="1" applyFont="1" applyBorder="1">
      <alignment vertical="center"/>
      <protection/>
    </xf>
    <xf numFmtId="180" fontId="7" fillId="0" borderId="0" xfId="45" applyNumberFormat="1" applyFont="1" applyBorder="1">
      <alignment vertical="center"/>
      <protection/>
    </xf>
    <xf numFmtId="177" fontId="7" fillId="0" borderId="0" xfId="45" applyNumberFormat="1" applyFont="1" applyBorder="1">
      <alignment vertical="center"/>
      <protection/>
    </xf>
    <xf numFmtId="49" fontId="8" fillId="0" borderId="9" xfId="45" applyNumberFormat="1" applyFont="1" applyBorder="1" applyAlignment="1">
      <alignment horizontal="centerContinuous"/>
      <protection/>
    </xf>
    <xf numFmtId="3" fontId="11" fillId="0" borderId="9" xfId="45" applyNumberFormat="1" applyFont="1" applyBorder="1" applyAlignment="1">
      <alignment horizontal="centerContinuous"/>
      <protection/>
    </xf>
    <xf numFmtId="180" fontId="11" fillId="0" borderId="9" xfId="45" applyNumberFormat="1" applyFont="1" applyBorder="1" applyAlignment="1">
      <alignment horizontal="centerContinuous"/>
      <protection/>
    </xf>
    <xf numFmtId="0" fontId="8" fillId="0" borderId="9" xfId="45" applyFont="1" applyBorder="1" applyAlignment="1">
      <alignment horizontal="centerContinuous"/>
      <protection/>
    </xf>
    <xf numFmtId="177" fontId="11" fillId="0" borderId="9" xfId="45" applyNumberFormat="1" applyFont="1" applyBorder="1" applyAlignment="1">
      <alignment horizontal="centerContinuous"/>
      <protection/>
    </xf>
    <xf numFmtId="176" fontId="7" fillId="0" borderId="10" xfId="63" applyNumberFormat="1" applyFont="1" applyBorder="1" applyAlignment="1">
      <alignment horizontal="center" vertical="center" wrapText="1"/>
    </xf>
    <xf numFmtId="177" fontId="8" fillId="0" borderId="9" xfId="47" applyNumberFormat="1" applyFont="1" applyFill="1" applyBorder="1" applyAlignment="1">
      <alignment horizontal="center" vertical="center"/>
      <protection/>
    </xf>
    <xf numFmtId="177" fontId="8" fillId="0" borderId="9" xfId="45" applyNumberFormat="1" applyFont="1" applyFill="1" applyBorder="1" applyAlignment="1">
      <alignment vertical="center" wrapText="1"/>
      <protection/>
    </xf>
    <xf numFmtId="10" fontId="8" fillId="0" borderId="9" xfId="45" applyNumberFormat="1" applyFont="1" applyFill="1" applyBorder="1" applyAlignment="1">
      <alignment vertical="center" wrapText="1"/>
      <protection/>
    </xf>
    <xf numFmtId="177" fontId="9" fillId="0" borderId="9" xfId="47" applyNumberFormat="1" applyFont="1" applyBorder="1" applyAlignment="1">
      <alignment horizontal="left" vertical="center" wrapText="1"/>
      <protection/>
    </xf>
    <xf numFmtId="176" fontId="2" fillId="0" borderId="9" xfId="63" applyNumberFormat="1" applyFont="1" applyBorder="1" applyAlignment="1">
      <alignment/>
    </xf>
    <xf numFmtId="10" fontId="2" fillId="0" borderId="9" xfId="63" applyNumberFormat="1" applyFont="1" applyBorder="1" applyAlignment="1">
      <alignment/>
    </xf>
    <xf numFmtId="177" fontId="9" fillId="0" borderId="9" xfId="47" applyNumberFormat="1" applyFont="1" applyBorder="1" applyAlignment="1">
      <alignment horizontal="left" vertical="center"/>
      <protection/>
    </xf>
    <xf numFmtId="177" fontId="12" fillId="0" borderId="9" xfId="45" applyNumberFormat="1" applyFont="1" applyFill="1" applyBorder="1" applyAlignment="1">
      <alignment vertical="center" wrapText="1"/>
      <protection/>
    </xf>
    <xf numFmtId="177" fontId="9" fillId="0" borderId="9" xfId="47" applyNumberFormat="1" applyFont="1" applyBorder="1" applyAlignment="1">
      <alignment horizontal="left" vertical="center" indent="1"/>
      <protection/>
    </xf>
    <xf numFmtId="177" fontId="9" fillId="0" borderId="9" xfId="47" applyNumberFormat="1" applyFont="1" applyFill="1" applyBorder="1" applyAlignment="1">
      <alignment horizontal="left" vertical="center" indent="1"/>
      <protection/>
    </xf>
    <xf numFmtId="177" fontId="12" fillId="0" borderId="9" xfId="45" applyNumberFormat="1" applyFont="1" applyBorder="1" applyAlignment="1">
      <alignment vertical="center" wrapText="1"/>
      <protection/>
    </xf>
    <xf numFmtId="183" fontId="9" fillId="0" borderId="9" xfId="45" applyNumberFormat="1" applyFont="1" applyFill="1" applyBorder="1" applyAlignment="1" applyProtection="1">
      <alignment vertical="center"/>
      <protection locked="0"/>
    </xf>
    <xf numFmtId="178" fontId="2" fillId="0" borderId="9" xfId="63" applyNumberFormat="1" applyFont="1" applyBorder="1" applyAlignment="1">
      <alignment/>
    </xf>
    <xf numFmtId="179" fontId="5" fillId="0" borderId="9" xfId="47" applyNumberFormat="1" applyFont="1" applyBorder="1" applyAlignment="1">
      <alignment vertical="center" wrapText="1"/>
      <protection/>
    </xf>
    <xf numFmtId="177" fontId="7" fillId="0" borderId="9" xfId="63" applyNumberFormat="1" applyFont="1" applyBorder="1" applyAlignment="1">
      <alignment vertical="center"/>
    </xf>
    <xf numFmtId="177" fontId="10" fillId="0" borderId="9" xfId="47" applyNumberFormat="1" applyFont="1" applyBorder="1" applyAlignment="1">
      <alignment horizontal="left" vertical="center"/>
      <protection/>
    </xf>
    <xf numFmtId="177" fontId="7" fillId="0" borderId="9" xfId="45" applyNumberFormat="1" applyFont="1" applyBorder="1" applyAlignment="1">
      <alignment vertical="center"/>
      <protection/>
    </xf>
    <xf numFmtId="1" fontId="8" fillId="0" borderId="9" xfId="45" applyNumberFormat="1" applyFont="1" applyFill="1" applyBorder="1" applyAlignment="1" applyProtection="1">
      <alignment horizontal="center" vertical="center"/>
      <protection locked="0"/>
    </xf>
    <xf numFmtId="177" fontId="5" fillId="0" borderId="9" xfId="45" applyNumberFormat="1" applyFont="1" applyBorder="1" applyAlignment="1">
      <alignment vertical="center"/>
      <protection/>
    </xf>
    <xf numFmtId="177" fontId="11" fillId="0" borderId="9" xfId="45" applyNumberFormat="1" applyFont="1" applyFill="1" applyBorder="1" applyAlignment="1">
      <alignment vertical="center" wrapText="1"/>
      <protection/>
    </xf>
    <xf numFmtId="1" fontId="9" fillId="0" borderId="9" xfId="45" applyNumberFormat="1" applyFont="1" applyFill="1" applyBorder="1" applyAlignment="1" applyProtection="1">
      <alignment horizontal="left" vertical="center"/>
      <protection locked="0"/>
    </xf>
    <xf numFmtId="0" fontId="9" fillId="0" borderId="9" xfId="45" applyNumberFormat="1" applyFont="1" applyBorder="1" applyAlignment="1" applyProtection="1">
      <alignment horizontal="left" vertical="center" indent="1"/>
      <protection locked="0"/>
    </xf>
    <xf numFmtId="0" fontId="7" fillId="0" borderId="9" xfId="45" applyFont="1" applyBorder="1">
      <alignment vertical="center"/>
      <protection/>
    </xf>
    <xf numFmtId="177" fontId="9" fillId="0" borderId="9" xfId="47" applyNumberFormat="1" applyFont="1" applyFill="1" applyBorder="1" applyAlignment="1">
      <alignment vertical="center"/>
      <protection/>
    </xf>
    <xf numFmtId="0" fontId="10" fillId="0" borderId="9" xfId="45" applyNumberFormat="1" applyFont="1" applyBorder="1" applyAlignment="1" applyProtection="1">
      <alignment horizontal="left" vertical="center" indent="1"/>
      <protection locked="0"/>
    </xf>
    <xf numFmtId="177" fontId="9" fillId="0" borderId="9" xfId="47" applyNumberFormat="1" applyFont="1" applyBorder="1" applyAlignment="1">
      <alignment/>
      <protection/>
    </xf>
    <xf numFmtId="1" fontId="9" fillId="0" borderId="9" xfId="45" applyNumberFormat="1" applyFont="1" applyFill="1" applyBorder="1" applyAlignment="1" applyProtection="1">
      <alignment vertical="center"/>
      <protection locked="0"/>
    </xf>
    <xf numFmtId="0" fontId="9" fillId="0" borderId="9" xfId="45" applyNumberFormat="1" applyFont="1" applyFill="1" applyBorder="1" applyAlignment="1" applyProtection="1">
      <alignment vertical="center"/>
      <protection locked="0"/>
    </xf>
    <xf numFmtId="0" fontId="9" fillId="0" borderId="9" xfId="45" applyFont="1" applyBorder="1">
      <alignment vertical="center"/>
      <protection/>
    </xf>
    <xf numFmtId="179" fontId="7" fillId="0" borderId="11" xfId="45" applyNumberFormat="1" applyFont="1" applyBorder="1" applyAlignment="1">
      <alignment/>
      <protection/>
    </xf>
    <xf numFmtId="179" fontId="9" fillId="0" borderId="11" xfId="45" applyNumberFormat="1" applyFont="1" applyBorder="1" applyAlignment="1">
      <alignment/>
      <protection/>
    </xf>
    <xf numFmtId="179" fontId="11" fillId="0" borderId="9" xfId="45" applyNumberFormat="1" applyFont="1" applyBorder="1" applyAlignment="1">
      <alignment horizontal="centerContinuous"/>
      <protection/>
    </xf>
    <xf numFmtId="179" fontId="7" fillId="0" borderId="12" xfId="63" applyNumberFormat="1" applyFont="1" applyBorder="1" applyAlignment="1">
      <alignment/>
    </xf>
    <xf numFmtId="177" fontId="7" fillId="4" borderId="9" xfId="45" applyNumberFormat="1" applyFont="1" applyFill="1" applyBorder="1" applyAlignment="1">
      <alignment vertical="center"/>
      <protection/>
    </xf>
    <xf numFmtId="177" fontId="14" fillId="0" borderId="9" xfId="45" applyNumberFormat="1" applyFont="1" applyBorder="1" applyAlignment="1">
      <alignment vertical="center" wrapText="1"/>
      <protection/>
    </xf>
    <xf numFmtId="179" fontId="5" fillId="0" borderId="12" xfId="63" applyNumberFormat="1" applyFont="1" applyBorder="1" applyAlignment="1">
      <alignment/>
    </xf>
    <xf numFmtId="179" fontId="7" fillId="0" borderId="9" xfId="63" applyNumberFormat="1" applyFont="1" applyBorder="1" applyAlignment="1">
      <alignment/>
    </xf>
    <xf numFmtId="177" fontId="7" fillId="0" borderId="0" xfId="47" applyNumberFormat="1" applyFont="1" applyFill="1" applyAlignment="1">
      <alignment/>
      <protection/>
    </xf>
    <xf numFmtId="179" fontId="7" fillId="0" borderId="0" xfId="63" applyNumberFormat="1" applyFont="1" applyBorder="1" applyAlignment="1">
      <alignment/>
    </xf>
    <xf numFmtId="0" fontId="0" fillId="0" borderId="0" xfId="0" applyAlignment="1" applyProtection="1">
      <alignment vertical="top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right" vertical="center"/>
      <protection/>
    </xf>
    <xf numFmtId="177" fontId="8" fillId="0" borderId="0" xfId="45" applyNumberFormat="1" applyFont="1" applyFill="1" applyAlignment="1">
      <alignment horizontal="left" vertical="center"/>
      <protection/>
    </xf>
    <xf numFmtId="177" fontId="12" fillId="0" borderId="0" xfId="45" applyNumberFormat="1" applyFont="1" applyBorder="1" applyAlignment="1">
      <alignment vertical="center" wrapText="1"/>
      <protection/>
    </xf>
    <xf numFmtId="0" fontId="1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/>
      <protection/>
    </xf>
    <xf numFmtId="176" fontId="7" fillId="0" borderId="9" xfId="63" applyNumberFormat="1" applyFont="1" applyBorder="1" applyAlignment="1">
      <alignment horizontal="center" vertical="center" wrapText="1"/>
    </xf>
    <xf numFmtId="176" fontId="2" fillId="0" borderId="13" xfId="63" applyNumberFormat="1" applyFont="1" applyBorder="1" applyAlignment="1">
      <alignment horizontal="center" vertical="center" wrapText="1"/>
    </xf>
    <xf numFmtId="178" fontId="7" fillId="0" borderId="9" xfId="63" applyNumberFormat="1" applyFont="1" applyBorder="1" applyAlignment="1">
      <alignment horizontal="center" vertical="center" wrapText="1"/>
    </xf>
    <xf numFmtId="178" fontId="2" fillId="0" borderId="13" xfId="63" applyNumberFormat="1" applyFont="1" applyBorder="1" applyAlignment="1">
      <alignment horizontal="center" vertical="center" wrapText="1"/>
    </xf>
    <xf numFmtId="176" fontId="5" fillId="0" borderId="13" xfId="63" applyNumberFormat="1" applyFont="1" applyBorder="1" applyAlignment="1">
      <alignment horizontal="center" vertical="center" wrapText="1"/>
    </xf>
    <xf numFmtId="176" fontId="6" fillId="0" borderId="14" xfId="63" applyNumberFormat="1" applyFont="1" applyBorder="1" applyAlignment="1">
      <alignment horizontal="center" vertical="center" wrapText="1"/>
    </xf>
    <xf numFmtId="0" fontId="4" fillId="0" borderId="0" xfId="43" applyFont="1" applyAlignment="1">
      <alignment horizontal="center"/>
      <protection/>
    </xf>
    <xf numFmtId="176" fontId="2" fillId="0" borderId="15" xfId="63" applyNumberFormat="1" applyFont="1" applyBorder="1" applyAlignment="1">
      <alignment horizontal="center" vertical="center"/>
    </xf>
    <xf numFmtId="176" fontId="2" fillId="0" borderId="16" xfId="63" applyNumberFormat="1" applyFont="1" applyBorder="1" applyAlignment="1">
      <alignment horizontal="center" vertical="center"/>
    </xf>
    <xf numFmtId="176" fontId="2" fillId="0" borderId="12" xfId="63" applyNumberFormat="1" applyFont="1" applyBorder="1" applyAlignment="1">
      <alignment horizontal="center" vertical="center"/>
    </xf>
    <xf numFmtId="49" fontId="8" fillId="0" borderId="9" xfId="45" applyNumberFormat="1" applyFont="1" applyBorder="1" applyAlignment="1">
      <alignment horizontal="center" vertical="center" wrapText="1"/>
      <protection/>
    </xf>
    <xf numFmtId="176" fontId="7" fillId="0" borderId="13" xfId="63" applyNumberFormat="1" applyFont="1" applyBorder="1" applyAlignment="1">
      <alignment horizontal="center" vertical="center" wrapText="1"/>
    </xf>
    <xf numFmtId="176" fontId="7" fillId="0" borderId="14" xfId="63" applyNumberFormat="1" applyFont="1" applyBorder="1" applyAlignment="1">
      <alignment horizontal="center" vertical="center" wrapText="1"/>
    </xf>
    <xf numFmtId="176" fontId="5" fillId="0" borderId="14" xfId="63" applyNumberFormat="1" applyFont="1" applyBorder="1" applyAlignment="1">
      <alignment horizontal="center" vertical="center" wrapText="1"/>
    </xf>
    <xf numFmtId="182" fontId="8" fillId="0" borderId="9" xfId="45" applyNumberFormat="1" applyFont="1" applyBorder="1" applyAlignment="1">
      <alignment horizontal="center" vertical="center" wrapText="1"/>
      <protection/>
    </xf>
    <xf numFmtId="176" fontId="2" fillId="0" borderId="9" xfId="63" applyNumberFormat="1" applyFont="1" applyBorder="1" applyAlignment="1">
      <alignment horizontal="center" vertical="center" wrapText="1"/>
    </xf>
    <xf numFmtId="176" fontId="5" fillId="0" borderId="9" xfId="63" applyNumberFormat="1" applyFont="1" applyBorder="1" applyAlignment="1">
      <alignment horizontal="center" vertical="center" wrapText="1"/>
    </xf>
    <xf numFmtId="176" fontId="6" fillId="0" borderId="9" xfId="63" applyNumberFormat="1" applyFont="1" applyBorder="1" applyAlignment="1">
      <alignment horizontal="center" vertical="center" wrapText="1"/>
    </xf>
    <xf numFmtId="178" fontId="2" fillId="0" borderId="9" xfId="63" applyNumberFormat="1" applyFont="1" applyBorder="1" applyAlignment="1">
      <alignment horizontal="center" vertical="center" wrapText="1"/>
    </xf>
    <xf numFmtId="0" fontId="4" fillId="0" borderId="0" xfId="42" applyFont="1" applyAlignment="1">
      <alignment horizontal="center"/>
      <protection/>
    </xf>
    <xf numFmtId="0" fontId="5" fillId="0" borderId="9" xfId="42" applyFont="1" applyBorder="1" applyAlignment="1">
      <alignment horizontal="center"/>
      <protection/>
    </xf>
    <xf numFmtId="0" fontId="6" fillId="0" borderId="9" xfId="42" applyFont="1" applyBorder="1" applyAlignment="1">
      <alignment horizontal="center"/>
      <protection/>
    </xf>
    <xf numFmtId="176" fontId="2" fillId="0" borderId="9" xfId="63" applyNumberFormat="1" applyFont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2006年转换预算数据（报财厅）" xfId="42"/>
    <cellStyle name="常规_2006年转换预算数据（报财厅）_2018年乡镇预算草案（模板）" xfId="43"/>
    <cellStyle name="常规_儋州市调整预算表（2010年）" xfId="44"/>
    <cellStyle name="常规_儋州市调整预算表（2010年）_2018年乡镇预算草案（模板）" xfId="45"/>
    <cellStyle name="常规_全省与省本级执行及预算表（最后稿0121" xfId="46"/>
    <cellStyle name="常规_全省与省本级执行及预算表（最后稿0121_2018年乡镇预算草案（模板）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普通_97-917" xfId="58"/>
    <cellStyle name="千分位[0]_laroux" xfId="59"/>
    <cellStyle name="千分位_97-917" xfId="60"/>
    <cellStyle name="千位[0]_1" xfId="61"/>
    <cellStyle name="千位_1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y%20RTX%20Files\06000123\1.9\12.23&#35838;&#20214;\2018&#24180;&#39044;&#31639;\Documents%20and%20Settings\lenovo\&#26700;&#38754;\&#20999;&#223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A8" sqref="A8:Q8"/>
    </sheetView>
  </sheetViews>
  <sheetFormatPr defaultColWidth="9.00390625" defaultRowHeight="14.25"/>
  <cols>
    <col min="1" max="16384" width="9.00390625" style="116" customWidth="1"/>
  </cols>
  <sheetData>
    <row r="1" spans="1:16" ht="48" customHeight="1">
      <c r="A1" s="117"/>
      <c r="B1" s="117"/>
      <c r="O1" s="122"/>
      <c r="P1" s="122"/>
    </row>
    <row r="2" spans="1:16" ht="30" customHeight="1">
      <c r="A2" s="123"/>
      <c r="B2" s="123"/>
      <c r="O2" s="119"/>
      <c r="P2" s="119"/>
    </row>
    <row r="3" spans="1:16" ht="150" customHeight="1">
      <c r="A3" s="118"/>
      <c r="B3" s="118"/>
      <c r="O3" s="124" t="s">
        <v>0</v>
      </c>
      <c r="P3" s="124"/>
    </row>
    <row r="4" spans="1:17" s="113" customFormat="1" ht="83.25" customHeight="1">
      <c r="A4" s="125" t="s">
        <v>253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ht="46.5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ht="13.5" customHeight="1"/>
    <row r="8" spans="1:17" s="114" customFormat="1" ht="54" customHeight="1">
      <c r="A8" s="128" t="s">
        <v>264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="114" customFormat="1" ht="65.25" customHeight="1"/>
    <row r="10" spans="2:13" s="115" customFormat="1" ht="27">
      <c r="B10" s="115" t="s">
        <v>1</v>
      </c>
      <c r="H10" s="115" t="s">
        <v>2</v>
      </c>
      <c r="M10" s="115" t="s">
        <v>3</v>
      </c>
    </row>
  </sheetData>
  <sheetProtection/>
  <mergeCells count="6">
    <mergeCell ref="O1:P1"/>
    <mergeCell ref="A2:B2"/>
    <mergeCell ref="O3:P3"/>
    <mergeCell ref="A4:Q4"/>
    <mergeCell ref="A5:Q5"/>
    <mergeCell ref="A8:Q8"/>
  </mergeCells>
  <printOptions horizontalCentered="1"/>
  <pageMargins left="0.75" right="0.75" top="0.71" bottom="0.63" header="0.51" footer="0.51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5">
      <selection activeCell="Q20" sqref="Q20"/>
    </sheetView>
  </sheetViews>
  <sheetFormatPr defaultColWidth="9.00390625" defaultRowHeight="14.25"/>
  <cols>
    <col min="1" max="1" width="41.75390625" style="56" customWidth="1"/>
    <col min="2" max="3" width="15.00390625" style="57" bestFit="1" customWidth="1"/>
    <col min="4" max="4" width="11.875" style="58" customWidth="1"/>
    <col min="5" max="5" width="10.25390625" style="58" customWidth="1"/>
    <col min="6" max="6" width="6.875" style="58" customWidth="1"/>
    <col min="7" max="7" width="40.625" style="59" customWidth="1"/>
    <col min="8" max="8" width="15.00390625" style="60" bestFit="1" customWidth="1"/>
    <col min="9" max="9" width="13.875" style="60" bestFit="1" customWidth="1"/>
    <col min="10" max="10" width="8.125" style="60" customWidth="1"/>
    <col min="11" max="11" width="15.00390625" style="60" bestFit="1" customWidth="1"/>
    <col min="12" max="12" width="16.00390625" style="60" bestFit="1" customWidth="1"/>
    <col min="13" max="13" width="8.25390625" style="61" customWidth="1"/>
    <col min="14" max="14" width="10.875" style="61" customWidth="1"/>
    <col min="15" max="15" width="16.875" style="62" customWidth="1"/>
    <col min="16" max="16" width="13.25390625" style="62" customWidth="1"/>
    <col min="17" max="16384" width="9.00390625" style="62" customWidth="1"/>
  </cols>
  <sheetData>
    <row r="1" spans="1:7" ht="11.25" customHeight="1">
      <c r="A1" s="63" t="s">
        <v>4</v>
      </c>
      <c r="G1" s="62"/>
    </row>
    <row r="2" spans="1:14" s="49" customFormat="1" ht="25.5">
      <c r="A2" s="135" t="s">
        <v>255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s="50" customFormat="1" ht="12.75" customHeight="1">
      <c r="A3" s="64" t="s">
        <v>254</v>
      </c>
      <c r="B3" s="65"/>
      <c r="C3" s="65"/>
      <c r="D3" s="66"/>
      <c r="E3" s="66"/>
      <c r="F3" s="66"/>
      <c r="H3" s="67"/>
      <c r="I3" s="67"/>
      <c r="J3" s="103"/>
      <c r="K3" s="104"/>
      <c r="N3" s="104" t="s">
        <v>5</v>
      </c>
    </row>
    <row r="4" spans="1:14" s="51" customFormat="1" ht="15" customHeight="1">
      <c r="A4" s="68" t="s">
        <v>6</v>
      </c>
      <c r="B4" s="69"/>
      <c r="C4" s="69"/>
      <c r="D4" s="70"/>
      <c r="E4" s="70"/>
      <c r="F4" s="70"/>
      <c r="G4" s="71" t="s">
        <v>7</v>
      </c>
      <c r="H4" s="72"/>
      <c r="I4" s="72"/>
      <c r="J4" s="72"/>
      <c r="K4" s="72"/>
      <c r="L4" s="72"/>
      <c r="M4" s="105"/>
      <c r="N4" s="105"/>
    </row>
    <row r="5" spans="1:14" s="51" customFormat="1" ht="16.5" customHeight="1">
      <c r="A5" s="139" t="s">
        <v>8</v>
      </c>
      <c r="B5" s="140" t="s">
        <v>262</v>
      </c>
      <c r="C5" s="129" t="s">
        <v>263</v>
      </c>
      <c r="D5" s="129" t="s">
        <v>9</v>
      </c>
      <c r="E5" s="129" t="s">
        <v>10</v>
      </c>
      <c r="F5" s="133" t="s">
        <v>11</v>
      </c>
      <c r="G5" s="143" t="s">
        <v>12</v>
      </c>
      <c r="H5" s="136" t="s">
        <v>260</v>
      </c>
      <c r="I5" s="137"/>
      <c r="J5" s="138"/>
      <c r="K5" s="144" t="s">
        <v>261</v>
      </c>
      <c r="L5" s="129" t="s">
        <v>9</v>
      </c>
      <c r="M5" s="131" t="s">
        <v>13</v>
      </c>
      <c r="N5" s="133" t="s">
        <v>11</v>
      </c>
    </row>
    <row r="6" spans="1:14" s="51" customFormat="1" ht="15.75" customHeight="1">
      <c r="A6" s="139"/>
      <c r="B6" s="141"/>
      <c r="C6" s="140"/>
      <c r="D6" s="140"/>
      <c r="E6" s="140"/>
      <c r="F6" s="142"/>
      <c r="G6" s="143"/>
      <c r="H6" s="73" t="s">
        <v>14</v>
      </c>
      <c r="I6" s="73" t="s">
        <v>15</v>
      </c>
      <c r="J6" s="73" t="s">
        <v>16</v>
      </c>
      <c r="K6" s="130"/>
      <c r="L6" s="130"/>
      <c r="M6" s="132"/>
      <c r="N6" s="134"/>
    </row>
    <row r="7" spans="1:16" s="52" customFormat="1" ht="16.5" customHeight="1">
      <c r="A7" s="74" t="s">
        <v>17</v>
      </c>
      <c r="B7" s="75">
        <f>SUM(B8,B29)</f>
        <v>524000</v>
      </c>
      <c r="C7" s="75">
        <f>SUM(C8,C29)</f>
        <v>555000</v>
      </c>
      <c r="D7" s="75">
        <f>SUM(D8,D29)</f>
        <v>31000</v>
      </c>
      <c r="E7" s="76">
        <f>D7/B7</f>
        <v>0.05916030534351145</v>
      </c>
      <c r="F7" s="75"/>
      <c r="G7" s="74" t="s">
        <v>18</v>
      </c>
      <c r="H7" s="75">
        <f>SUM(H8:H37)</f>
        <v>10744720</v>
      </c>
      <c r="I7" s="75">
        <f>SUM(I8:I37)</f>
        <v>10744720</v>
      </c>
      <c r="J7" s="75">
        <f>SUM(J8:J37)</f>
        <v>0</v>
      </c>
      <c r="K7" s="75">
        <f>SUM(K8:K37)</f>
        <v>11354505.04</v>
      </c>
      <c r="L7" s="78">
        <f aca="true" t="shared" si="0" ref="L7:L30">K7-H7</f>
        <v>609785.0399999991</v>
      </c>
      <c r="M7" s="79">
        <f>L7/H7</f>
        <v>0.05675206426970634</v>
      </c>
      <c r="N7" s="75"/>
      <c r="P7" s="120"/>
    </row>
    <row r="8" spans="1:17" ht="15" customHeight="1">
      <c r="A8" s="77" t="s">
        <v>19</v>
      </c>
      <c r="B8" s="13">
        <f>SUM(B9:B28)</f>
        <v>44000</v>
      </c>
      <c r="C8" s="13">
        <f>SUM(C9:C28)</f>
        <v>55000</v>
      </c>
      <c r="D8" s="78">
        <f aca="true" t="shared" si="1" ref="D8:D35">C8-B8</f>
        <v>11000</v>
      </c>
      <c r="E8" s="79">
        <f>D8/B8</f>
        <v>0.25</v>
      </c>
      <c r="F8" s="13"/>
      <c r="G8" s="80" t="s">
        <v>20</v>
      </c>
      <c r="H8" s="81">
        <f aca="true" t="shared" si="2" ref="H8:H28">SUM(I8:J8)</f>
        <v>3237773</v>
      </c>
      <c r="I8" s="81">
        <v>3237773</v>
      </c>
      <c r="J8" s="81"/>
      <c r="K8" s="81">
        <v>3122636.96</v>
      </c>
      <c r="L8" s="78">
        <f t="shared" si="0"/>
        <v>-115136.04000000004</v>
      </c>
      <c r="M8" s="79">
        <f>L8/H8</f>
        <v>-0.03556025700381096</v>
      </c>
      <c r="N8" s="106"/>
      <c r="P8" s="121"/>
      <c r="Q8" s="50"/>
    </row>
    <row r="9" spans="1:17" ht="15" customHeight="1">
      <c r="A9" s="82" t="s">
        <v>21</v>
      </c>
      <c r="B9" s="13"/>
      <c r="C9" s="13"/>
      <c r="D9" s="78">
        <f t="shared" si="1"/>
        <v>0</v>
      </c>
      <c r="E9" s="79"/>
      <c r="F9" s="13"/>
      <c r="G9" s="80" t="s">
        <v>22</v>
      </c>
      <c r="H9" s="81">
        <f t="shared" si="2"/>
        <v>0</v>
      </c>
      <c r="I9" s="81"/>
      <c r="J9" s="81"/>
      <c r="K9" s="81"/>
      <c r="L9" s="78">
        <f t="shared" si="0"/>
        <v>0</v>
      </c>
      <c r="M9" s="79"/>
      <c r="N9" s="106"/>
      <c r="P9" s="67"/>
      <c r="Q9" s="50"/>
    </row>
    <row r="10" spans="1:14" ht="15" customHeight="1">
      <c r="A10" s="82" t="s">
        <v>23</v>
      </c>
      <c r="B10" s="13"/>
      <c r="C10" s="13"/>
      <c r="D10" s="78">
        <f t="shared" si="1"/>
        <v>0</v>
      </c>
      <c r="E10" s="79"/>
      <c r="F10" s="13"/>
      <c r="G10" s="80" t="s">
        <v>24</v>
      </c>
      <c r="H10" s="81">
        <f t="shared" si="2"/>
        <v>0</v>
      </c>
      <c r="I10" s="81"/>
      <c r="J10" s="81"/>
      <c r="K10" s="81"/>
      <c r="L10" s="78">
        <f t="shared" si="0"/>
        <v>0</v>
      </c>
      <c r="M10" s="79"/>
      <c r="N10" s="106"/>
    </row>
    <row r="11" spans="1:14" ht="15" customHeight="1">
      <c r="A11" s="82" t="s">
        <v>25</v>
      </c>
      <c r="B11" s="13"/>
      <c r="C11" s="13"/>
      <c r="D11" s="78">
        <f t="shared" si="1"/>
        <v>0</v>
      </c>
      <c r="E11" s="79"/>
      <c r="F11" s="13"/>
      <c r="G11" s="80" t="s">
        <v>26</v>
      </c>
      <c r="H11" s="81">
        <f t="shared" si="2"/>
        <v>378131</v>
      </c>
      <c r="I11" s="81">
        <v>378131</v>
      </c>
      <c r="J11" s="81"/>
      <c r="K11" s="81">
        <v>600000</v>
      </c>
      <c r="L11" s="78">
        <f t="shared" si="0"/>
        <v>221869</v>
      </c>
      <c r="M11" s="79">
        <f>L11/H11</f>
        <v>0.5867516812956356</v>
      </c>
      <c r="N11" s="106"/>
    </row>
    <row r="12" spans="1:14" ht="15" customHeight="1">
      <c r="A12" s="82" t="s">
        <v>27</v>
      </c>
      <c r="B12" s="13"/>
      <c r="C12" s="13"/>
      <c r="D12" s="78">
        <f t="shared" si="1"/>
        <v>0</v>
      </c>
      <c r="E12" s="79"/>
      <c r="F12" s="13"/>
      <c r="G12" s="80" t="s">
        <v>28</v>
      </c>
      <c r="H12" s="81">
        <f t="shared" si="2"/>
        <v>0</v>
      </c>
      <c r="I12" s="81"/>
      <c r="J12" s="81"/>
      <c r="K12" s="81"/>
      <c r="L12" s="78">
        <f t="shared" si="0"/>
        <v>0</v>
      </c>
      <c r="M12" s="79"/>
      <c r="N12" s="106"/>
    </row>
    <row r="13" spans="1:14" ht="15" customHeight="1">
      <c r="A13" s="82" t="s">
        <v>29</v>
      </c>
      <c r="B13" s="13"/>
      <c r="C13" s="13"/>
      <c r="D13" s="78">
        <f t="shared" si="1"/>
        <v>0</v>
      </c>
      <c r="E13" s="79"/>
      <c r="F13" s="13"/>
      <c r="G13" s="80" t="s">
        <v>30</v>
      </c>
      <c r="H13" s="81">
        <f t="shared" si="2"/>
        <v>0</v>
      </c>
      <c r="I13" s="81"/>
      <c r="J13" s="81"/>
      <c r="K13" s="81"/>
      <c r="L13" s="78">
        <f t="shared" si="0"/>
        <v>0</v>
      </c>
      <c r="M13" s="79"/>
      <c r="N13" s="106"/>
    </row>
    <row r="14" spans="1:14" ht="15" customHeight="1">
      <c r="A14" s="83" t="s">
        <v>31</v>
      </c>
      <c r="B14" s="13"/>
      <c r="C14" s="13"/>
      <c r="D14" s="78">
        <f t="shared" si="1"/>
        <v>0</v>
      </c>
      <c r="E14" s="79"/>
      <c r="F14" s="13"/>
      <c r="G14" s="80" t="s">
        <v>32</v>
      </c>
      <c r="H14" s="81">
        <f t="shared" si="2"/>
        <v>0</v>
      </c>
      <c r="I14" s="81"/>
      <c r="J14" s="81"/>
      <c r="K14" s="81"/>
      <c r="L14" s="78">
        <f t="shared" si="0"/>
        <v>0</v>
      </c>
      <c r="M14" s="79" t="e">
        <f>L14/H14</f>
        <v>#DIV/0!</v>
      </c>
      <c r="N14" s="106"/>
    </row>
    <row r="15" spans="1:14" ht="15" customHeight="1">
      <c r="A15" s="83" t="s">
        <v>33</v>
      </c>
      <c r="B15" s="13">
        <v>20000</v>
      </c>
      <c r="C15" s="13">
        <v>25000</v>
      </c>
      <c r="D15" s="78">
        <f t="shared" si="1"/>
        <v>5000</v>
      </c>
      <c r="E15" s="79"/>
      <c r="F15" s="13"/>
      <c r="G15" s="80" t="s">
        <v>34</v>
      </c>
      <c r="H15" s="81">
        <f t="shared" si="2"/>
        <v>53900</v>
      </c>
      <c r="I15" s="81">
        <v>53900</v>
      </c>
      <c r="J15" s="81"/>
      <c r="K15" s="81">
        <v>100000</v>
      </c>
      <c r="L15" s="78">
        <f t="shared" si="0"/>
        <v>46100</v>
      </c>
      <c r="M15" s="79"/>
      <c r="N15" s="106"/>
    </row>
    <row r="16" spans="1:14" ht="15" customHeight="1">
      <c r="A16" s="83" t="s">
        <v>35</v>
      </c>
      <c r="B16" s="13"/>
      <c r="C16" s="13"/>
      <c r="D16" s="78">
        <f t="shared" si="1"/>
        <v>0</v>
      </c>
      <c r="E16" s="79"/>
      <c r="F16" s="13"/>
      <c r="G16" s="80" t="s">
        <v>36</v>
      </c>
      <c r="H16" s="81">
        <f t="shared" si="2"/>
        <v>290877</v>
      </c>
      <c r="I16" s="81">
        <v>290877</v>
      </c>
      <c r="J16" s="81"/>
      <c r="K16" s="81">
        <v>330000</v>
      </c>
      <c r="L16" s="78">
        <f t="shared" si="0"/>
        <v>39123</v>
      </c>
      <c r="M16" s="79">
        <f>L16/H16</f>
        <v>0.13450014954774697</v>
      </c>
      <c r="N16" s="106"/>
    </row>
    <row r="17" spans="1:14" ht="15" customHeight="1">
      <c r="A17" s="83" t="s">
        <v>37</v>
      </c>
      <c r="B17" s="13"/>
      <c r="C17" s="13"/>
      <c r="D17" s="78">
        <f t="shared" si="1"/>
        <v>0</v>
      </c>
      <c r="E17" s="79"/>
      <c r="F17" s="13"/>
      <c r="G17" s="80" t="s">
        <v>38</v>
      </c>
      <c r="H17" s="84">
        <f t="shared" si="2"/>
        <v>0</v>
      </c>
      <c r="I17" s="84"/>
      <c r="J17" s="84"/>
      <c r="K17" s="84"/>
      <c r="L17" s="78">
        <f t="shared" si="0"/>
        <v>0</v>
      </c>
      <c r="M17" s="79"/>
      <c r="N17" s="106"/>
    </row>
    <row r="18" spans="1:14" ht="15" customHeight="1">
      <c r="A18" s="83" t="s">
        <v>39</v>
      </c>
      <c r="B18" s="13">
        <v>24000</v>
      </c>
      <c r="C18" s="13">
        <v>30000</v>
      </c>
      <c r="D18" s="78">
        <f t="shared" si="1"/>
        <v>6000</v>
      </c>
      <c r="E18" s="79">
        <f>D18/B18</f>
        <v>0.25</v>
      </c>
      <c r="F18" s="13"/>
      <c r="G18" s="80" t="s">
        <v>40</v>
      </c>
      <c r="H18" s="84">
        <f t="shared" si="2"/>
        <v>3034685</v>
      </c>
      <c r="I18" s="84">
        <v>3034685</v>
      </c>
      <c r="J18" s="84"/>
      <c r="K18" s="84">
        <v>3250000</v>
      </c>
      <c r="L18" s="78">
        <f t="shared" si="0"/>
        <v>215315</v>
      </c>
      <c r="M18" s="79">
        <f>L18/H18</f>
        <v>0.07095135079917685</v>
      </c>
      <c r="N18" s="106"/>
    </row>
    <row r="19" spans="1:14" ht="15" customHeight="1">
      <c r="A19" s="83" t="s">
        <v>41</v>
      </c>
      <c r="B19" s="13"/>
      <c r="C19" s="13"/>
      <c r="D19" s="78">
        <f t="shared" si="1"/>
        <v>0</v>
      </c>
      <c r="E19" s="79"/>
      <c r="F19" s="13"/>
      <c r="G19" s="80" t="s">
        <v>42</v>
      </c>
      <c r="H19" s="84">
        <f t="shared" si="2"/>
        <v>3749354</v>
      </c>
      <c r="I19" s="84">
        <v>3749354</v>
      </c>
      <c r="J19" s="84"/>
      <c r="K19" s="84">
        <v>3827003.04</v>
      </c>
      <c r="L19" s="78">
        <f t="shared" si="0"/>
        <v>77649.04000000004</v>
      </c>
      <c r="M19" s="79">
        <f>L19/H19</f>
        <v>0.020709978305596122</v>
      </c>
      <c r="N19" s="106"/>
    </row>
    <row r="20" spans="1:14" ht="15" customHeight="1">
      <c r="A20" s="83" t="s">
        <v>43</v>
      </c>
      <c r="B20" s="13"/>
      <c r="C20" s="13"/>
      <c r="D20" s="78">
        <f t="shared" si="1"/>
        <v>0</v>
      </c>
      <c r="E20" s="79"/>
      <c r="F20" s="13"/>
      <c r="G20" s="80" t="s">
        <v>44</v>
      </c>
      <c r="H20" s="84">
        <f t="shared" si="2"/>
        <v>0</v>
      </c>
      <c r="I20" s="84"/>
      <c r="J20" s="84"/>
      <c r="K20" s="84"/>
      <c r="L20" s="78">
        <f t="shared" si="0"/>
        <v>0</v>
      </c>
      <c r="M20" s="79"/>
      <c r="N20" s="106"/>
    </row>
    <row r="21" spans="1:14" ht="15" customHeight="1">
      <c r="A21" s="83" t="s">
        <v>45</v>
      </c>
      <c r="B21" s="13"/>
      <c r="C21" s="13"/>
      <c r="D21" s="78">
        <f t="shared" si="1"/>
        <v>0</v>
      </c>
      <c r="E21" s="79"/>
      <c r="F21" s="13"/>
      <c r="G21" s="80" t="s">
        <v>46</v>
      </c>
      <c r="H21" s="84">
        <f t="shared" si="2"/>
        <v>0</v>
      </c>
      <c r="I21" s="84"/>
      <c r="J21" s="84"/>
      <c r="K21" s="84"/>
      <c r="L21" s="78">
        <f t="shared" si="0"/>
        <v>0</v>
      </c>
      <c r="M21" s="79"/>
      <c r="N21" s="106"/>
    </row>
    <row r="22" spans="1:14" ht="15" customHeight="1">
      <c r="A22" s="83" t="s">
        <v>47</v>
      </c>
      <c r="B22" s="13"/>
      <c r="C22" s="13"/>
      <c r="D22" s="78">
        <f t="shared" si="1"/>
        <v>0</v>
      </c>
      <c r="E22" s="79"/>
      <c r="F22" s="13"/>
      <c r="G22" s="80" t="s">
        <v>48</v>
      </c>
      <c r="H22" s="84">
        <f t="shared" si="2"/>
        <v>0</v>
      </c>
      <c r="I22" s="84"/>
      <c r="J22" s="84"/>
      <c r="K22" s="84"/>
      <c r="L22" s="78">
        <f t="shared" si="0"/>
        <v>0</v>
      </c>
      <c r="M22" s="79"/>
      <c r="N22" s="106"/>
    </row>
    <row r="23" spans="1:14" ht="15" customHeight="1">
      <c r="A23" s="83" t="s">
        <v>49</v>
      </c>
      <c r="B23" s="13"/>
      <c r="C23" s="13"/>
      <c r="D23" s="78">
        <f t="shared" si="1"/>
        <v>0</v>
      </c>
      <c r="E23" s="79"/>
      <c r="F23" s="13"/>
      <c r="G23" s="80" t="s">
        <v>50</v>
      </c>
      <c r="H23" s="84">
        <f t="shared" si="2"/>
        <v>0</v>
      </c>
      <c r="I23" s="84"/>
      <c r="J23" s="84"/>
      <c r="K23" s="84"/>
      <c r="L23" s="78">
        <f t="shared" si="0"/>
        <v>0</v>
      </c>
      <c r="M23" s="79"/>
      <c r="N23" s="106"/>
    </row>
    <row r="24" spans="1:14" ht="15" customHeight="1">
      <c r="A24" s="83" t="s">
        <v>51</v>
      </c>
      <c r="B24" s="13"/>
      <c r="C24" s="13"/>
      <c r="D24" s="78">
        <f t="shared" si="1"/>
        <v>0</v>
      </c>
      <c r="E24" s="79"/>
      <c r="F24" s="13"/>
      <c r="G24" s="80" t="s">
        <v>52</v>
      </c>
      <c r="H24" s="84">
        <f t="shared" si="2"/>
        <v>0</v>
      </c>
      <c r="I24" s="84"/>
      <c r="J24" s="84"/>
      <c r="K24" s="84"/>
      <c r="L24" s="78">
        <f t="shared" si="0"/>
        <v>0</v>
      </c>
      <c r="M24" s="79"/>
      <c r="N24" s="106"/>
    </row>
    <row r="25" spans="1:14" ht="15" customHeight="1">
      <c r="A25" s="82" t="s">
        <v>53</v>
      </c>
      <c r="B25" s="13"/>
      <c r="C25" s="13"/>
      <c r="D25" s="78">
        <f t="shared" si="1"/>
        <v>0</v>
      </c>
      <c r="E25" s="79"/>
      <c r="F25" s="13"/>
      <c r="G25" s="80" t="s">
        <v>54</v>
      </c>
      <c r="H25" s="84">
        <f t="shared" si="2"/>
        <v>0</v>
      </c>
      <c r="I25" s="84"/>
      <c r="J25" s="84"/>
      <c r="K25" s="84"/>
      <c r="L25" s="78">
        <f t="shared" si="0"/>
        <v>0</v>
      </c>
      <c r="M25" s="79"/>
      <c r="N25" s="106"/>
    </row>
    <row r="26" spans="1:14" ht="15" customHeight="1">
      <c r="A26" s="82" t="s">
        <v>55</v>
      </c>
      <c r="B26" s="13"/>
      <c r="C26" s="13"/>
      <c r="D26" s="78">
        <f t="shared" si="1"/>
        <v>0</v>
      </c>
      <c r="E26" s="79"/>
      <c r="F26" s="13"/>
      <c r="G26" s="85" t="s">
        <v>56</v>
      </c>
      <c r="H26" s="84">
        <f t="shared" si="2"/>
        <v>0</v>
      </c>
      <c r="I26" s="84"/>
      <c r="J26" s="84"/>
      <c r="K26" s="84"/>
      <c r="L26" s="78">
        <f t="shared" si="0"/>
        <v>0</v>
      </c>
      <c r="M26" s="79"/>
      <c r="N26" s="106"/>
    </row>
    <row r="27" spans="1:14" ht="15" customHeight="1">
      <c r="A27" s="82" t="s">
        <v>57</v>
      </c>
      <c r="B27" s="13"/>
      <c r="C27" s="13"/>
      <c r="D27" s="78">
        <f t="shared" si="1"/>
        <v>0</v>
      </c>
      <c r="E27" s="79"/>
      <c r="F27" s="13"/>
      <c r="G27" s="85" t="s">
        <v>58</v>
      </c>
      <c r="H27" s="84">
        <f t="shared" si="2"/>
        <v>0</v>
      </c>
      <c r="I27" s="84"/>
      <c r="J27" s="84"/>
      <c r="K27" s="84"/>
      <c r="L27" s="78">
        <f t="shared" si="0"/>
        <v>0</v>
      </c>
      <c r="M27" s="79"/>
      <c r="N27" s="106"/>
    </row>
    <row r="28" spans="1:14" ht="15" customHeight="1">
      <c r="A28" s="82" t="s">
        <v>59</v>
      </c>
      <c r="B28" s="13"/>
      <c r="C28" s="13"/>
      <c r="D28" s="78">
        <f t="shared" si="1"/>
        <v>0</v>
      </c>
      <c r="E28" s="79"/>
      <c r="F28" s="13"/>
      <c r="G28" s="80" t="s">
        <v>60</v>
      </c>
      <c r="H28" s="84">
        <f t="shared" si="2"/>
        <v>0</v>
      </c>
      <c r="I28" s="84"/>
      <c r="J28" s="84"/>
      <c r="K28" s="84">
        <v>124865.0399999991</v>
      </c>
      <c r="L28" s="78">
        <f t="shared" si="0"/>
        <v>124865.0399999991</v>
      </c>
      <c r="M28" s="79"/>
      <c r="N28" s="106"/>
    </row>
    <row r="29" spans="1:14" ht="15" customHeight="1">
      <c r="A29" s="77" t="s">
        <v>61</v>
      </c>
      <c r="B29" s="13">
        <f>SUM(B30:B37)</f>
        <v>480000</v>
      </c>
      <c r="C29" s="13">
        <f>SUM(C30:C37)</f>
        <v>500000</v>
      </c>
      <c r="D29" s="78">
        <f t="shared" si="1"/>
        <v>20000</v>
      </c>
      <c r="E29" s="79">
        <f>D29/B29</f>
        <v>0.041666666666666664</v>
      </c>
      <c r="F29" s="13"/>
      <c r="G29" s="80" t="s">
        <v>62</v>
      </c>
      <c r="H29" s="84">
        <f>H30</f>
        <v>0</v>
      </c>
      <c r="I29" s="84"/>
      <c r="J29" s="84"/>
      <c r="K29" s="84"/>
      <c r="L29" s="78">
        <f t="shared" si="0"/>
        <v>0</v>
      </c>
      <c r="M29" s="79"/>
      <c r="N29" s="106"/>
    </row>
    <row r="30" spans="1:14" ht="15" customHeight="1">
      <c r="A30" s="82" t="s">
        <v>63</v>
      </c>
      <c r="B30" s="13"/>
      <c r="C30" s="13"/>
      <c r="D30" s="78">
        <f t="shared" si="1"/>
        <v>0</v>
      </c>
      <c r="E30" s="79"/>
      <c r="F30" s="13"/>
      <c r="G30" s="80" t="s">
        <v>64</v>
      </c>
      <c r="H30" s="84">
        <f>H31</f>
        <v>0</v>
      </c>
      <c r="I30" s="84"/>
      <c r="J30" s="84"/>
      <c r="K30" s="84"/>
      <c r="L30" s="78">
        <f t="shared" si="0"/>
        <v>0</v>
      </c>
      <c r="M30" s="79"/>
      <c r="N30" s="84"/>
    </row>
    <row r="31" spans="1:14" ht="15" customHeight="1">
      <c r="A31" s="82" t="s">
        <v>65</v>
      </c>
      <c r="B31" s="13"/>
      <c r="C31" s="13"/>
      <c r="D31" s="78">
        <f t="shared" si="1"/>
        <v>0</v>
      </c>
      <c r="E31" s="79"/>
      <c r="F31" s="13"/>
      <c r="G31" s="80"/>
      <c r="H31" s="84"/>
      <c r="I31" s="84"/>
      <c r="J31" s="84"/>
      <c r="K31" s="84"/>
      <c r="L31" s="78"/>
      <c r="M31" s="86"/>
      <c r="N31" s="106"/>
    </row>
    <row r="32" spans="1:14" ht="15" customHeight="1">
      <c r="A32" s="82" t="s">
        <v>66</v>
      </c>
      <c r="B32" s="13"/>
      <c r="C32" s="13"/>
      <c r="D32" s="78">
        <f t="shared" si="1"/>
        <v>0</v>
      </c>
      <c r="E32" s="79"/>
      <c r="F32" s="13"/>
      <c r="G32" s="80"/>
      <c r="H32" s="84"/>
      <c r="I32" s="84"/>
      <c r="J32" s="84"/>
      <c r="K32" s="84"/>
      <c r="L32" s="78"/>
      <c r="M32" s="86"/>
      <c r="N32" s="106"/>
    </row>
    <row r="33" spans="1:14" ht="15" customHeight="1">
      <c r="A33" s="82" t="s">
        <v>67</v>
      </c>
      <c r="B33" s="13"/>
      <c r="C33" s="13"/>
      <c r="D33" s="78">
        <f t="shared" si="1"/>
        <v>0</v>
      </c>
      <c r="E33" s="79"/>
      <c r="F33" s="13"/>
      <c r="G33" s="80"/>
      <c r="H33" s="84"/>
      <c r="I33" s="84"/>
      <c r="J33" s="84"/>
      <c r="K33" s="84"/>
      <c r="L33" s="78"/>
      <c r="M33" s="86"/>
      <c r="N33" s="106"/>
    </row>
    <row r="34" spans="1:14" ht="15" customHeight="1">
      <c r="A34" s="82" t="s">
        <v>68</v>
      </c>
      <c r="B34" s="13"/>
      <c r="C34" s="13"/>
      <c r="D34" s="78">
        <f t="shared" si="1"/>
        <v>0</v>
      </c>
      <c r="E34" s="79"/>
      <c r="F34" s="13"/>
      <c r="G34" s="80"/>
      <c r="H34" s="84"/>
      <c r="I34" s="84"/>
      <c r="J34" s="84"/>
      <c r="K34" s="84"/>
      <c r="L34" s="78"/>
      <c r="M34" s="86"/>
      <c r="N34" s="106"/>
    </row>
    <row r="35" spans="1:14" ht="15" customHeight="1">
      <c r="A35" s="82" t="s">
        <v>69</v>
      </c>
      <c r="B35" s="13">
        <v>480000</v>
      </c>
      <c r="C35" s="13">
        <v>500000</v>
      </c>
      <c r="D35" s="78">
        <f t="shared" si="1"/>
        <v>20000</v>
      </c>
      <c r="E35" s="79">
        <f>D35/B35</f>
        <v>0.041666666666666664</v>
      </c>
      <c r="F35" s="13"/>
      <c r="G35" s="80"/>
      <c r="H35" s="84"/>
      <c r="I35" s="84"/>
      <c r="J35" s="84"/>
      <c r="K35" s="84"/>
      <c r="L35" s="78"/>
      <c r="M35" s="86"/>
      <c r="N35" s="106"/>
    </row>
    <row r="36" spans="1:14" ht="15" customHeight="1">
      <c r="A36" s="82" t="s">
        <v>70</v>
      </c>
      <c r="B36" s="13"/>
      <c r="C36" s="13"/>
      <c r="D36" s="78"/>
      <c r="E36" s="79"/>
      <c r="F36" s="13"/>
      <c r="G36" s="80"/>
      <c r="H36" s="84"/>
      <c r="I36" s="84"/>
      <c r="J36" s="84"/>
      <c r="K36" s="84"/>
      <c r="L36" s="78"/>
      <c r="M36" s="86"/>
      <c r="N36" s="106"/>
    </row>
    <row r="37" spans="1:14" ht="15" customHeight="1">
      <c r="A37" s="82" t="s">
        <v>71</v>
      </c>
      <c r="B37" s="13"/>
      <c r="C37" s="13"/>
      <c r="D37" s="78">
        <f>C37-B37</f>
        <v>0</v>
      </c>
      <c r="E37" s="86"/>
      <c r="F37" s="13"/>
      <c r="G37" s="80"/>
      <c r="H37" s="84"/>
      <c r="I37" s="84"/>
      <c r="J37" s="84"/>
      <c r="K37" s="84"/>
      <c r="L37" s="78"/>
      <c r="M37" s="86"/>
      <c r="N37" s="106"/>
    </row>
    <row r="38" spans="1:14" ht="3" customHeight="1">
      <c r="A38" s="87"/>
      <c r="B38" s="88"/>
      <c r="C38" s="88"/>
      <c r="D38" s="78"/>
      <c r="E38" s="86" t="e">
        <f>D38/B38*100</f>
        <v>#DIV/0!</v>
      </c>
      <c r="F38" s="88"/>
      <c r="G38" s="89"/>
      <c r="H38" s="90"/>
      <c r="I38" s="107"/>
      <c r="J38" s="90"/>
      <c r="K38" s="90"/>
      <c r="L38" s="108"/>
      <c r="M38" s="86" t="e">
        <f>L38/I38*100</f>
        <v>#DIV/0!</v>
      </c>
      <c r="N38" s="106"/>
    </row>
    <row r="39" spans="1:14" s="53" customFormat="1" ht="18.75" customHeight="1">
      <c r="A39" s="91" t="s">
        <v>72</v>
      </c>
      <c r="B39" s="22">
        <f>SUM(B40,B46,B57:B60)</f>
        <v>10220720</v>
      </c>
      <c r="C39" s="22">
        <f>SUM(C40,C46,C56:C60)</f>
        <v>10799505.04</v>
      </c>
      <c r="D39" s="78">
        <f aca="true" t="shared" si="3" ref="D39:D54">C39-B39</f>
        <v>578785.0399999991</v>
      </c>
      <c r="E39" s="79">
        <f>D39/B39</f>
        <v>0.05662859759390719</v>
      </c>
      <c r="F39" s="22"/>
      <c r="G39" s="91" t="s">
        <v>73</v>
      </c>
      <c r="H39" s="92">
        <f>SUM(H40,H47,H54,H52,H58)</f>
        <v>0</v>
      </c>
      <c r="I39" s="92">
        <f>SUM(I40,I47,I52,I58)</f>
        <v>0</v>
      </c>
      <c r="J39" s="92">
        <f>SUM(J40,J47,J52,J58)</f>
        <v>0</v>
      </c>
      <c r="K39" s="92">
        <f>SUM(K40,K47,K52,K58)</f>
        <v>0</v>
      </c>
      <c r="L39" s="92">
        <f>K39-H39</f>
        <v>0</v>
      </c>
      <c r="M39" s="79" t="e">
        <f>L39/H39</f>
        <v>#DIV/0!</v>
      </c>
      <c r="N39" s="92"/>
    </row>
    <row r="40" spans="1:14" s="54" customFormat="1" ht="18.75" customHeight="1">
      <c r="A40" s="40" t="s">
        <v>74</v>
      </c>
      <c r="B40" s="75">
        <f>SUM(B41:B45)</f>
        <v>0</v>
      </c>
      <c r="C40" s="75">
        <f>SUM(C41:C45)</f>
        <v>0</v>
      </c>
      <c r="D40" s="78">
        <f t="shared" si="3"/>
        <v>0</v>
      </c>
      <c r="E40" s="86"/>
      <c r="F40" s="93"/>
      <c r="G40" s="94" t="s">
        <v>75</v>
      </c>
      <c r="H40" s="93">
        <f>SUM(H41:H43)</f>
        <v>0</v>
      </c>
      <c r="I40" s="93"/>
      <c r="J40" s="93"/>
      <c r="K40" s="93">
        <f>K41+K42+K45</f>
        <v>0</v>
      </c>
      <c r="L40" s="78">
        <f aca="true" t="shared" si="4" ref="L40:L54">H40-I40</f>
        <v>0</v>
      </c>
      <c r="M40" s="86"/>
      <c r="N40" s="93"/>
    </row>
    <row r="41" spans="1:14" ht="15" customHeight="1">
      <c r="A41" s="82" t="s">
        <v>76</v>
      </c>
      <c r="B41" s="13"/>
      <c r="C41" s="13"/>
      <c r="D41" s="78">
        <f t="shared" si="3"/>
        <v>0</v>
      </c>
      <c r="E41" s="86"/>
      <c r="F41" s="13"/>
      <c r="G41" s="29" t="s">
        <v>77</v>
      </c>
      <c r="H41" s="84"/>
      <c r="I41" s="84"/>
      <c r="J41" s="84"/>
      <c r="K41" s="84"/>
      <c r="L41" s="78">
        <f t="shared" si="4"/>
        <v>0</v>
      </c>
      <c r="M41" s="86"/>
      <c r="N41" s="106"/>
    </row>
    <row r="42" spans="1:14" s="53" customFormat="1" ht="14.25" customHeight="1">
      <c r="A42" s="82" t="s">
        <v>78</v>
      </c>
      <c r="B42" s="13"/>
      <c r="C42" s="13"/>
      <c r="D42" s="78">
        <f t="shared" si="3"/>
        <v>0</v>
      </c>
      <c r="E42" s="86"/>
      <c r="F42" s="13"/>
      <c r="G42" s="29" t="s">
        <v>79</v>
      </c>
      <c r="H42" s="84"/>
      <c r="I42" s="84"/>
      <c r="J42" s="84"/>
      <c r="K42" s="84"/>
      <c r="L42" s="78">
        <f t="shared" si="4"/>
        <v>0</v>
      </c>
      <c r="M42" s="86"/>
      <c r="N42" s="109"/>
    </row>
    <row r="43" spans="1:14" s="53" customFormat="1" ht="14.25" customHeight="1">
      <c r="A43" s="82" t="s">
        <v>80</v>
      </c>
      <c r="B43" s="13"/>
      <c r="C43" s="13"/>
      <c r="D43" s="78">
        <f t="shared" si="3"/>
        <v>0</v>
      </c>
      <c r="E43" s="86"/>
      <c r="F43" s="13"/>
      <c r="G43" s="29" t="s">
        <v>81</v>
      </c>
      <c r="H43" s="84"/>
      <c r="I43" s="84"/>
      <c r="J43" s="84"/>
      <c r="K43" s="84"/>
      <c r="L43" s="78">
        <f t="shared" si="4"/>
        <v>0</v>
      </c>
      <c r="M43" s="86"/>
      <c r="N43" s="109"/>
    </row>
    <row r="44" spans="1:14" s="53" customFormat="1" ht="14.25" customHeight="1">
      <c r="A44" s="82" t="s">
        <v>82</v>
      </c>
      <c r="B44" s="13"/>
      <c r="C44" s="13"/>
      <c r="D44" s="78">
        <f t="shared" si="3"/>
        <v>0</v>
      </c>
      <c r="E44" s="86"/>
      <c r="F44" s="13"/>
      <c r="G44" s="95"/>
      <c r="H44" s="84"/>
      <c r="I44" s="84"/>
      <c r="J44" s="84"/>
      <c r="K44" s="84"/>
      <c r="L44" s="78">
        <f t="shared" si="4"/>
        <v>0</v>
      </c>
      <c r="M44" s="86"/>
      <c r="N44" s="109"/>
    </row>
    <row r="45" spans="1:14" ht="15" customHeight="1">
      <c r="A45" s="83" t="s">
        <v>83</v>
      </c>
      <c r="B45" s="13"/>
      <c r="C45" s="13"/>
      <c r="D45" s="78">
        <f t="shared" si="3"/>
        <v>0</v>
      </c>
      <c r="E45" s="86"/>
      <c r="F45" s="13"/>
      <c r="G45" s="96"/>
      <c r="H45" s="84"/>
      <c r="I45" s="84"/>
      <c r="J45" s="84"/>
      <c r="K45" s="84"/>
      <c r="L45" s="78">
        <f t="shared" si="4"/>
        <v>0</v>
      </c>
      <c r="M45" s="86"/>
      <c r="N45" s="106"/>
    </row>
    <row r="46" spans="1:14" s="53" customFormat="1" ht="15" customHeight="1">
      <c r="A46" s="97" t="s">
        <v>84</v>
      </c>
      <c r="B46" s="13">
        <f>SUM(B47:B55)</f>
        <v>10063573</v>
      </c>
      <c r="C46" s="13">
        <f>SUM(C47:C55)</f>
        <v>10129865.04</v>
      </c>
      <c r="D46" s="78">
        <f t="shared" si="3"/>
        <v>66292.0399999991</v>
      </c>
      <c r="E46" s="79">
        <f>D46/B46</f>
        <v>0.006587326389941138</v>
      </c>
      <c r="F46" s="13"/>
      <c r="G46" s="98"/>
      <c r="H46" s="84"/>
      <c r="I46" s="84"/>
      <c r="J46" s="84"/>
      <c r="K46" s="84"/>
      <c r="L46" s="78">
        <f t="shared" si="4"/>
        <v>0</v>
      </c>
      <c r="M46" s="86"/>
      <c r="N46" s="109"/>
    </row>
    <row r="47" spans="1:14" ht="15" customHeight="1">
      <c r="A47" s="33" t="s">
        <v>85</v>
      </c>
      <c r="B47" s="13">
        <v>630000</v>
      </c>
      <c r="C47" s="13">
        <v>630000</v>
      </c>
      <c r="D47" s="78">
        <f t="shared" si="3"/>
        <v>0</v>
      </c>
      <c r="E47" s="86">
        <f>D47/B47*100</f>
        <v>0</v>
      </c>
      <c r="F47" s="13"/>
      <c r="G47" s="99" t="s">
        <v>86</v>
      </c>
      <c r="H47" s="84"/>
      <c r="I47" s="84"/>
      <c r="J47" s="84"/>
      <c r="K47" s="84"/>
      <c r="L47" s="78">
        <f t="shared" si="4"/>
        <v>0</v>
      </c>
      <c r="M47" s="86"/>
      <c r="N47" s="106"/>
    </row>
    <row r="48" spans="1:14" ht="15" customHeight="1">
      <c r="A48" s="33" t="s">
        <v>87</v>
      </c>
      <c r="B48" s="13">
        <v>855554</v>
      </c>
      <c r="C48" s="13">
        <v>855554</v>
      </c>
      <c r="D48" s="78">
        <f t="shared" si="3"/>
        <v>0</v>
      </c>
      <c r="E48" s="79">
        <f>D48/B48</f>
        <v>0</v>
      </c>
      <c r="F48" s="13"/>
      <c r="G48" s="99"/>
      <c r="H48" s="84"/>
      <c r="I48" s="84"/>
      <c r="J48" s="84"/>
      <c r="K48" s="84"/>
      <c r="L48" s="78">
        <f t="shared" si="4"/>
        <v>0</v>
      </c>
      <c r="M48" s="86"/>
      <c r="N48" s="106"/>
    </row>
    <row r="49" spans="1:14" ht="15" customHeight="1">
      <c r="A49" s="33" t="s">
        <v>88</v>
      </c>
      <c r="B49" s="13"/>
      <c r="C49" s="13"/>
      <c r="D49" s="78">
        <f t="shared" si="3"/>
        <v>0</v>
      </c>
      <c r="E49" s="79"/>
      <c r="F49" s="13"/>
      <c r="G49" s="99"/>
      <c r="H49" s="84"/>
      <c r="I49" s="84"/>
      <c r="J49" s="84"/>
      <c r="K49" s="84"/>
      <c r="L49" s="78">
        <f t="shared" si="4"/>
        <v>0</v>
      </c>
      <c r="M49" s="86"/>
      <c r="N49" s="106"/>
    </row>
    <row r="50" spans="1:14" ht="15" customHeight="1">
      <c r="A50" s="33" t="s">
        <v>89</v>
      </c>
      <c r="B50" s="13"/>
      <c r="C50" s="13"/>
      <c r="D50" s="78">
        <f t="shared" si="3"/>
        <v>0</v>
      </c>
      <c r="E50" s="79"/>
      <c r="F50" s="13"/>
      <c r="G50" s="100"/>
      <c r="H50" s="84"/>
      <c r="I50" s="84"/>
      <c r="J50" s="84"/>
      <c r="K50" s="84"/>
      <c r="L50" s="78">
        <f t="shared" si="4"/>
        <v>0</v>
      </c>
      <c r="M50" s="86"/>
      <c r="N50" s="106"/>
    </row>
    <row r="51" spans="1:14" ht="15" customHeight="1">
      <c r="A51" s="33" t="s">
        <v>90</v>
      </c>
      <c r="B51" s="13"/>
      <c r="C51" s="13"/>
      <c r="D51" s="78">
        <f t="shared" si="3"/>
        <v>0</v>
      </c>
      <c r="E51" s="79"/>
      <c r="F51" s="13"/>
      <c r="G51" s="101"/>
      <c r="H51" s="84"/>
      <c r="I51" s="84"/>
      <c r="J51" s="84"/>
      <c r="K51" s="84"/>
      <c r="L51" s="78">
        <f t="shared" si="4"/>
        <v>0</v>
      </c>
      <c r="M51" s="86"/>
      <c r="N51" s="106"/>
    </row>
    <row r="52" spans="1:14" ht="15" customHeight="1">
      <c r="A52" s="33" t="s">
        <v>91</v>
      </c>
      <c r="B52" s="13"/>
      <c r="C52" s="13"/>
      <c r="D52" s="78">
        <f t="shared" si="3"/>
        <v>0</v>
      </c>
      <c r="E52" s="79"/>
      <c r="F52" s="13"/>
      <c r="G52" s="99" t="s">
        <v>92</v>
      </c>
      <c r="H52" s="96"/>
      <c r="I52" s="96"/>
      <c r="J52" s="96"/>
      <c r="K52" s="96"/>
      <c r="L52" s="78">
        <f t="shared" si="4"/>
        <v>0</v>
      </c>
      <c r="M52" s="86"/>
      <c r="N52" s="106"/>
    </row>
    <row r="53" spans="1:14" ht="15" customHeight="1">
      <c r="A53" s="33" t="s">
        <v>93</v>
      </c>
      <c r="B53" s="13"/>
      <c r="C53" s="13"/>
      <c r="D53" s="78">
        <f t="shared" si="3"/>
        <v>0</v>
      </c>
      <c r="E53" s="79"/>
      <c r="F53" s="13"/>
      <c r="G53" s="102"/>
      <c r="H53" s="84"/>
      <c r="I53" s="84"/>
      <c r="J53" s="84"/>
      <c r="K53" s="84"/>
      <c r="L53" s="78">
        <f t="shared" si="4"/>
        <v>0</v>
      </c>
      <c r="M53" s="86"/>
      <c r="N53" s="106"/>
    </row>
    <row r="54" spans="1:14" ht="15" customHeight="1">
      <c r="A54" s="33" t="s">
        <v>94</v>
      </c>
      <c r="B54" s="13">
        <v>419000</v>
      </c>
      <c r="C54" s="13">
        <v>419000</v>
      </c>
      <c r="D54" s="78">
        <f t="shared" si="3"/>
        <v>0</v>
      </c>
      <c r="E54" s="79">
        <f>D54/B54</f>
        <v>0</v>
      </c>
      <c r="F54" s="13"/>
      <c r="G54" s="37" t="s">
        <v>95</v>
      </c>
      <c r="H54" s="84"/>
      <c r="I54" s="84"/>
      <c r="J54" s="84"/>
      <c r="K54" s="84"/>
      <c r="L54" s="78">
        <f t="shared" si="4"/>
        <v>0</v>
      </c>
      <c r="M54" s="86"/>
      <c r="N54" s="106"/>
    </row>
    <row r="55" spans="1:14" ht="15" customHeight="1">
      <c r="A55" s="33" t="s">
        <v>96</v>
      </c>
      <c r="B55" s="13">
        <v>8159019</v>
      </c>
      <c r="C55" s="13">
        <v>8225311.04</v>
      </c>
      <c r="D55" s="78"/>
      <c r="E55" s="79">
        <f>D55/B55</f>
        <v>0</v>
      </c>
      <c r="F55" s="13"/>
      <c r="G55" s="102"/>
      <c r="H55" s="84"/>
      <c r="I55" s="84"/>
      <c r="J55" s="84"/>
      <c r="K55" s="84"/>
      <c r="L55" s="78"/>
      <c r="M55" s="86"/>
      <c r="N55" s="106"/>
    </row>
    <row r="56" spans="1:14" ht="15" customHeight="1">
      <c r="A56" s="97" t="s">
        <v>97</v>
      </c>
      <c r="B56" s="13"/>
      <c r="D56" s="78"/>
      <c r="E56" s="79"/>
      <c r="F56" s="13"/>
      <c r="G56" s="102"/>
      <c r="H56" s="84"/>
      <c r="I56" s="84"/>
      <c r="J56" s="84"/>
      <c r="K56" s="84"/>
      <c r="L56" s="78">
        <f>H56-I56</f>
        <v>0</v>
      </c>
      <c r="M56" s="86"/>
      <c r="N56" s="106"/>
    </row>
    <row r="57" spans="1:14" ht="15" customHeight="1">
      <c r="A57" s="94" t="s">
        <v>98</v>
      </c>
      <c r="B57" s="84">
        <v>137852</v>
      </c>
      <c r="C57" s="84"/>
      <c r="D57" s="78"/>
      <c r="E57" s="79"/>
      <c r="F57" s="13"/>
      <c r="G57" s="40"/>
      <c r="H57" s="84"/>
      <c r="I57" s="84"/>
      <c r="J57" s="84"/>
      <c r="K57" s="84"/>
      <c r="L57" s="78">
        <f>H57-I57</f>
        <v>0</v>
      </c>
      <c r="M57" s="86"/>
      <c r="N57" s="106"/>
    </row>
    <row r="58" spans="1:14" ht="15" customHeight="1">
      <c r="A58" s="39" t="s">
        <v>99</v>
      </c>
      <c r="B58" s="84">
        <v>19295</v>
      </c>
      <c r="C58" s="96">
        <v>669640</v>
      </c>
      <c r="D58" s="78">
        <f>C58-B58</f>
        <v>650345</v>
      </c>
      <c r="E58" s="79"/>
      <c r="F58" s="13"/>
      <c r="G58" s="40" t="s">
        <v>100</v>
      </c>
      <c r="H58" s="84">
        <f>B61-H7-H40</f>
        <v>0</v>
      </c>
      <c r="I58" s="84"/>
      <c r="J58" s="84"/>
      <c r="K58" s="84"/>
      <c r="L58" s="78">
        <f>H58-I58</f>
        <v>0</v>
      </c>
      <c r="M58" s="79" t="e">
        <f>L58/H58</f>
        <v>#DIV/0!</v>
      </c>
      <c r="N58" s="84"/>
    </row>
    <row r="59" spans="1:14" ht="15" customHeight="1">
      <c r="A59" s="40" t="s">
        <v>101</v>
      </c>
      <c r="B59" s="13"/>
      <c r="C59" s="13"/>
      <c r="D59" s="78">
        <f>C59-B59</f>
        <v>0</v>
      </c>
      <c r="E59" s="79"/>
      <c r="F59" s="13"/>
      <c r="G59" s="95" t="s">
        <v>102</v>
      </c>
      <c r="H59" s="84"/>
      <c r="I59" s="84"/>
      <c r="J59" s="84"/>
      <c r="K59" s="84"/>
      <c r="L59" s="78">
        <f>H59-I59</f>
        <v>0</v>
      </c>
      <c r="M59" s="86"/>
      <c r="N59" s="110"/>
    </row>
    <row r="60" spans="1:14" ht="15" customHeight="1">
      <c r="A60" s="40" t="s">
        <v>103</v>
      </c>
      <c r="B60" s="13"/>
      <c r="C60" s="13"/>
      <c r="D60" s="78">
        <f>C60-B60</f>
        <v>0</v>
      </c>
      <c r="E60" s="79"/>
      <c r="F60" s="13"/>
      <c r="G60" s="95" t="s">
        <v>104</v>
      </c>
      <c r="H60" s="84"/>
      <c r="I60" s="84"/>
      <c r="J60" s="84"/>
      <c r="K60" s="84"/>
      <c r="L60" s="78">
        <f>H60-I60</f>
        <v>0</v>
      </c>
      <c r="M60" s="86"/>
      <c r="N60" s="110"/>
    </row>
    <row r="61" spans="1:18" s="55" customFormat="1" ht="17.25" customHeight="1">
      <c r="A61" s="74" t="s">
        <v>105</v>
      </c>
      <c r="B61" s="87">
        <f>B7+B39</f>
        <v>10744720</v>
      </c>
      <c r="C61" s="87">
        <f>C7+C39</f>
        <v>11354505.04</v>
      </c>
      <c r="D61" s="78">
        <f>C61-B61</f>
        <v>609785.0399999991</v>
      </c>
      <c r="E61" s="79">
        <f>D61/B61</f>
        <v>0.05675206426970634</v>
      </c>
      <c r="F61" s="87"/>
      <c r="G61" s="74" t="s">
        <v>106</v>
      </c>
      <c r="H61" s="87">
        <f>H7+H39</f>
        <v>10744720</v>
      </c>
      <c r="I61" s="87">
        <f>I7+I39</f>
        <v>10744720</v>
      </c>
      <c r="J61" s="87">
        <f>J7+J39</f>
        <v>0</v>
      </c>
      <c r="K61" s="87">
        <f>K7+K39</f>
        <v>11354505.04</v>
      </c>
      <c r="L61" s="87">
        <f>L7+L39</f>
        <v>609785.0399999991</v>
      </c>
      <c r="M61" s="79">
        <f>L61/I61</f>
        <v>0.05675206426970634</v>
      </c>
      <c r="N61" s="87"/>
      <c r="O61" s="111"/>
      <c r="P61" s="111"/>
      <c r="Q61" s="111"/>
      <c r="R61" s="111"/>
    </row>
    <row r="62" spans="1:14" ht="9" customHeight="1">
      <c r="A62" s="62"/>
      <c r="B62" s="62"/>
      <c r="C62" s="62"/>
      <c r="N62" s="112"/>
    </row>
    <row r="63" spans="1:14" ht="12">
      <c r="A63" s="62"/>
      <c r="B63" s="62"/>
      <c r="C63" s="62"/>
      <c r="G63" s="62"/>
      <c r="N63" s="62"/>
    </row>
    <row r="64" spans="1:14" ht="12">
      <c r="A64" s="62"/>
      <c r="B64" s="62"/>
      <c r="C64" s="62"/>
      <c r="G64" s="62"/>
      <c r="H64" s="62"/>
      <c r="I64" s="62"/>
      <c r="M64" s="62"/>
      <c r="N64" s="62"/>
    </row>
    <row r="65" spans="1:14" ht="12">
      <c r="A65" s="62"/>
      <c r="B65" s="62"/>
      <c r="C65" s="62"/>
      <c r="G65" s="62"/>
      <c r="H65" s="62"/>
      <c r="I65" s="62"/>
      <c r="M65" s="62"/>
      <c r="N65" s="62"/>
    </row>
    <row r="66" spans="1:14" ht="12">
      <c r="A66" s="62"/>
      <c r="B66" s="62"/>
      <c r="C66" s="62"/>
      <c r="G66" s="62"/>
      <c r="H66" s="62"/>
      <c r="I66" s="62"/>
      <c r="M66" s="62"/>
      <c r="N66" s="62"/>
    </row>
    <row r="67" spans="1:14" ht="12">
      <c r="A67" s="62"/>
      <c r="B67" s="62"/>
      <c r="C67" s="62"/>
      <c r="G67" s="62"/>
      <c r="H67" s="62"/>
      <c r="I67" s="62"/>
      <c r="M67" s="62"/>
      <c r="N67" s="62"/>
    </row>
    <row r="68" spans="1:13" ht="12">
      <c r="A68" s="62"/>
      <c r="B68" s="62"/>
      <c r="C68" s="62"/>
      <c r="G68" s="62"/>
      <c r="H68" s="62"/>
      <c r="I68" s="62"/>
      <c r="M68" s="62"/>
    </row>
    <row r="69" spans="1:7" ht="12">
      <c r="A69" s="62"/>
      <c r="B69" s="62"/>
      <c r="C69" s="62"/>
      <c r="G69" s="62"/>
    </row>
    <row r="70" spans="1:7" ht="12">
      <c r="A70" s="62"/>
      <c r="B70" s="62"/>
      <c r="C70" s="62"/>
      <c r="G70" s="62"/>
    </row>
    <row r="71" spans="1:7" ht="12">
      <c r="A71" s="62"/>
      <c r="B71" s="62"/>
      <c r="C71" s="62"/>
      <c r="G71" s="62"/>
    </row>
    <row r="72" spans="1:7" ht="12">
      <c r="A72" s="62"/>
      <c r="B72" s="62"/>
      <c r="C72" s="62"/>
      <c r="G72" s="62"/>
    </row>
    <row r="73" spans="1:7" ht="12">
      <c r="A73" s="62"/>
      <c r="B73" s="62"/>
      <c r="C73" s="62"/>
      <c r="G73" s="62"/>
    </row>
    <row r="74" spans="2:7" ht="12">
      <c r="B74" s="62"/>
      <c r="C74" s="62"/>
      <c r="G74" s="62"/>
    </row>
    <row r="75" ht="12">
      <c r="G75" s="62"/>
    </row>
    <row r="76" ht="12">
      <c r="G76" s="62"/>
    </row>
  </sheetData>
  <sheetProtection/>
  <mergeCells count="13">
    <mergeCell ref="F5:F6"/>
    <mergeCell ref="G5:G6"/>
    <mergeCell ref="K5:K6"/>
    <mergeCell ref="L5:L6"/>
    <mergeCell ref="M5:M6"/>
    <mergeCell ref="N5:N6"/>
    <mergeCell ref="A2:N2"/>
    <mergeCell ref="H5:J5"/>
    <mergeCell ref="A5:A6"/>
    <mergeCell ref="B5:B6"/>
    <mergeCell ref="C5:C6"/>
    <mergeCell ref="D5:D6"/>
    <mergeCell ref="E5:E6"/>
  </mergeCells>
  <printOptions horizontalCentered="1"/>
  <pageMargins left="0.35" right="0.35" top="0.21" bottom="0.43" header="0.42" footer="0.23"/>
  <pageSetup firstPageNumber="1" useFirstPageNumber="1" fitToHeight="1" fitToWidth="1" horizontalDpi="600" verticalDpi="600" orientation="landscape" paperSize="8" scale="73" r:id="rId3"/>
  <headerFooter scaleWithDoc="0" alignWithMargins="0"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6"/>
  <sheetViews>
    <sheetView tabSelected="1" zoomScaleSheetLayoutView="100" zoomScalePageLayoutView="0" workbookViewId="0" topLeftCell="F1">
      <pane ySplit="6" topLeftCell="A7" activePane="bottomLeft" state="frozen"/>
      <selection pane="topLeft" activeCell="A1" sqref="A1"/>
      <selection pane="bottomLeft" activeCell="K109" sqref="K109"/>
    </sheetView>
  </sheetViews>
  <sheetFormatPr defaultColWidth="9.00390625" defaultRowHeight="14.25"/>
  <cols>
    <col min="1" max="1" width="28.625" style="4" customWidth="1"/>
    <col min="2" max="3" width="14.625" style="4" customWidth="1"/>
    <col min="4" max="4" width="8.625" style="5" customWidth="1"/>
    <col min="5" max="5" width="6.75390625" style="4" customWidth="1"/>
    <col min="6" max="6" width="5.625" style="4" customWidth="1"/>
    <col min="7" max="7" width="28.625" style="4" customWidth="1"/>
    <col min="8" max="8" width="15.625" style="5" customWidth="1"/>
    <col min="9" max="9" width="15.375" style="4" customWidth="1"/>
    <col min="10" max="10" width="11.375" style="4" customWidth="1"/>
    <col min="11" max="11" width="14.50390625" style="4" customWidth="1"/>
    <col min="12" max="12" width="13.625" style="4" customWidth="1"/>
    <col min="13" max="13" width="10.875" style="4" customWidth="1"/>
    <col min="14" max="14" width="5.50390625" style="4" customWidth="1"/>
    <col min="15" max="15" width="9.00390625" style="4" customWidth="1"/>
    <col min="16" max="16" width="11.125" style="4" customWidth="1"/>
    <col min="17" max="16384" width="9.00390625" style="4" customWidth="1"/>
  </cols>
  <sheetData>
    <row r="1" spans="1:256" s="1" customFormat="1" ht="15.75">
      <c r="A1" s="4"/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14" ht="25.5">
      <c r="A2" s="148" t="s">
        <v>265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20.25" customHeight="1">
      <c r="A3" s="1" t="s">
        <v>107</v>
      </c>
      <c r="B3" s="3"/>
      <c r="C3" s="3"/>
      <c r="D3" s="2"/>
      <c r="E3" s="3"/>
      <c r="F3" s="3"/>
      <c r="G3" s="3"/>
      <c r="H3" s="2"/>
      <c r="I3" s="3"/>
      <c r="J3" s="3"/>
      <c r="K3" s="3"/>
      <c r="L3" s="3"/>
      <c r="M3" s="18" t="s">
        <v>5</v>
      </c>
      <c r="N3" s="18"/>
    </row>
    <row r="4" spans="1:14" ht="23.25" customHeight="1">
      <c r="A4" s="149" t="s">
        <v>108</v>
      </c>
      <c r="B4" s="150"/>
      <c r="C4" s="150"/>
      <c r="D4" s="150"/>
      <c r="E4" s="150"/>
      <c r="F4" s="150"/>
      <c r="G4" s="149" t="s">
        <v>109</v>
      </c>
      <c r="H4" s="150"/>
      <c r="I4" s="150"/>
      <c r="J4" s="150"/>
      <c r="K4" s="150"/>
      <c r="L4" s="150"/>
      <c r="M4" s="150"/>
      <c r="N4" s="150"/>
    </row>
    <row r="5" spans="1:14" s="2" customFormat="1" ht="16.5" customHeight="1">
      <c r="A5" s="145" t="s">
        <v>110</v>
      </c>
      <c r="B5" s="129" t="s">
        <v>256</v>
      </c>
      <c r="C5" s="129" t="s">
        <v>257</v>
      </c>
      <c r="D5" s="129" t="s">
        <v>9</v>
      </c>
      <c r="E5" s="129" t="s">
        <v>10</v>
      </c>
      <c r="F5" s="145" t="s">
        <v>11</v>
      </c>
      <c r="G5" s="145" t="s">
        <v>111</v>
      </c>
      <c r="H5" s="151" t="s">
        <v>258</v>
      </c>
      <c r="I5" s="151"/>
      <c r="J5" s="151"/>
      <c r="K5" s="144" t="s">
        <v>259</v>
      </c>
      <c r="L5" s="129" t="s">
        <v>9</v>
      </c>
      <c r="M5" s="131" t="s">
        <v>112</v>
      </c>
      <c r="N5" s="145" t="s">
        <v>11</v>
      </c>
    </row>
    <row r="6" spans="1:14" s="2" customFormat="1" ht="15" customHeight="1">
      <c r="A6" s="146"/>
      <c r="B6" s="129"/>
      <c r="C6" s="129"/>
      <c r="D6" s="129"/>
      <c r="E6" s="129"/>
      <c r="F6" s="145"/>
      <c r="G6" s="146"/>
      <c r="H6" s="6" t="s">
        <v>14</v>
      </c>
      <c r="I6" s="6" t="s">
        <v>15</v>
      </c>
      <c r="J6" s="6" t="s">
        <v>16</v>
      </c>
      <c r="K6" s="144"/>
      <c r="L6" s="144"/>
      <c r="M6" s="147"/>
      <c r="N6" s="146"/>
    </row>
    <row r="7" spans="1:14" s="2" customFormat="1" ht="18" customHeight="1">
      <c r="A7" s="7" t="s">
        <v>17</v>
      </c>
      <c r="B7" s="8">
        <f>SUM(B8,B29)</f>
        <v>524000</v>
      </c>
      <c r="C7" s="8">
        <f>SUM(C8,C29)</f>
        <v>555000</v>
      </c>
      <c r="D7" s="8">
        <f>SUM(D8,D29)</f>
        <v>31000</v>
      </c>
      <c r="E7" s="9">
        <f>D7/B7</f>
        <v>0.05916030534351145</v>
      </c>
      <c r="F7" s="8"/>
      <c r="G7" s="7" t="s">
        <v>18</v>
      </c>
      <c r="H7" s="8">
        <f>SUM(I7:J7)</f>
        <v>10744720</v>
      </c>
      <c r="I7" s="8">
        <f>I8+I34+I35+I36+I49+I58+I65+I71+I83+I91+I99+I106+I114+I118+I133+I137+I138</f>
        <v>10744720</v>
      </c>
      <c r="J7" s="8">
        <f>J8+J34+J35+J36+J49+J58+J65+J71+J83+J91+J99+J106+J114+J118+J133+J137+J138</f>
        <v>0</v>
      </c>
      <c r="K7" s="8">
        <f>K8+K34+K35+K36+K49+K58+K65+K71+K83+K91+K99+K106+K114+K118+K133+K137+K138</f>
        <v>11354505.04</v>
      </c>
      <c r="L7" s="8">
        <f aca="true" t="shared" si="0" ref="L7:L70">K7-H7</f>
        <v>609785.0399999991</v>
      </c>
      <c r="M7" s="9">
        <f>L7/H7</f>
        <v>0.05675206426970634</v>
      </c>
      <c r="N7" s="8"/>
    </row>
    <row r="8" spans="1:14" s="2" customFormat="1" ht="18" customHeight="1">
      <c r="A8" s="10" t="s">
        <v>19</v>
      </c>
      <c r="B8" s="8">
        <f>SUM(B9:B28)</f>
        <v>44000</v>
      </c>
      <c r="C8" s="8">
        <f>SUM(C9:C28)</f>
        <v>55000</v>
      </c>
      <c r="D8" s="8">
        <f aca="true" t="shared" si="1" ref="D8:D37">C8-B8</f>
        <v>11000</v>
      </c>
      <c r="E8" s="9">
        <f>D8/B8</f>
        <v>0.25</v>
      </c>
      <c r="F8" s="8"/>
      <c r="G8" s="11" t="s">
        <v>113</v>
      </c>
      <c r="H8" s="8">
        <f aca="true" t="shared" si="2" ref="H8:H70">I8+J8</f>
        <v>3237773</v>
      </c>
      <c r="I8" s="8">
        <f>SUM(I9:I33)</f>
        <v>3237773</v>
      </c>
      <c r="J8" s="8">
        <f>SUM(J9:J33)</f>
        <v>0</v>
      </c>
      <c r="K8" s="8">
        <f>SUM(K9:K33)</f>
        <v>3122636.96</v>
      </c>
      <c r="L8" s="8">
        <f t="shared" si="0"/>
        <v>-115136.04000000004</v>
      </c>
      <c r="M8" s="9">
        <f>L8/H8</f>
        <v>-0.03556025700381096</v>
      </c>
      <c r="N8" s="8"/>
    </row>
    <row r="9" spans="1:14" s="2" customFormat="1" ht="18" customHeight="1">
      <c r="A9" s="12" t="s">
        <v>21</v>
      </c>
      <c r="B9" s="13"/>
      <c r="C9" s="13"/>
      <c r="D9" s="8">
        <f t="shared" si="1"/>
        <v>0</v>
      </c>
      <c r="E9" s="14"/>
      <c r="F9" s="8"/>
      <c r="G9" s="15" t="s">
        <v>114</v>
      </c>
      <c r="H9" s="8">
        <f t="shared" si="2"/>
        <v>0</v>
      </c>
      <c r="I9" s="8"/>
      <c r="J9" s="8"/>
      <c r="K9" s="8"/>
      <c r="L9" s="8">
        <f t="shared" si="0"/>
        <v>0</v>
      </c>
      <c r="M9" s="9"/>
      <c r="N9" s="8"/>
    </row>
    <row r="10" spans="1:14" s="2" customFormat="1" ht="18" customHeight="1">
      <c r="A10" s="12" t="s">
        <v>23</v>
      </c>
      <c r="B10" s="13"/>
      <c r="C10" s="13"/>
      <c r="D10" s="8">
        <f t="shared" si="1"/>
        <v>0</v>
      </c>
      <c r="E10" s="14"/>
      <c r="F10" s="8"/>
      <c r="G10" s="15" t="s">
        <v>115</v>
      </c>
      <c r="H10" s="8">
        <f t="shared" si="2"/>
        <v>0</v>
      </c>
      <c r="I10" s="8"/>
      <c r="J10" s="8"/>
      <c r="K10" s="8"/>
      <c r="L10" s="8">
        <f t="shared" si="0"/>
        <v>0</v>
      </c>
      <c r="M10" s="9"/>
      <c r="N10" s="8"/>
    </row>
    <row r="11" spans="1:14" s="2" customFormat="1" ht="18" customHeight="1">
      <c r="A11" s="12" t="s">
        <v>25</v>
      </c>
      <c r="B11" s="13"/>
      <c r="C11" s="13"/>
      <c r="D11" s="8">
        <f t="shared" si="1"/>
        <v>0</v>
      </c>
      <c r="E11" s="14"/>
      <c r="F11" s="8"/>
      <c r="G11" s="16" t="s">
        <v>116</v>
      </c>
      <c r="H11" s="8">
        <f t="shared" si="2"/>
        <v>2762651</v>
      </c>
      <c r="I11" s="8">
        <v>2762651</v>
      </c>
      <c r="J11" s="8"/>
      <c r="K11" s="8">
        <v>2561636.96</v>
      </c>
      <c r="L11" s="8">
        <f t="shared" si="0"/>
        <v>-201014.04000000004</v>
      </c>
      <c r="M11" s="9">
        <f>L11/H11</f>
        <v>-0.0727612861704211</v>
      </c>
      <c r="N11" s="8"/>
    </row>
    <row r="12" spans="1:14" s="2" customFormat="1" ht="18" customHeight="1">
      <c r="A12" s="12" t="s">
        <v>27</v>
      </c>
      <c r="B12" s="13"/>
      <c r="C12" s="13"/>
      <c r="D12" s="8">
        <f t="shared" si="1"/>
        <v>0</v>
      </c>
      <c r="E12" s="14"/>
      <c r="F12" s="8"/>
      <c r="G12" s="16" t="s">
        <v>117</v>
      </c>
      <c r="H12" s="8">
        <f t="shared" si="2"/>
        <v>0</v>
      </c>
      <c r="I12" s="8"/>
      <c r="J12" s="8"/>
      <c r="K12" s="8"/>
      <c r="L12" s="8">
        <f t="shared" si="0"/>
        <v>0</v>
      </c>
      <c r="M12" s="9"/>
      <c r="N12" s="8"/>
    </row>
    <row r="13" spans="1:14" s="2" customFormat="1" ht="18" customHeight="1">
      <c r="A13" s="12" t="s">
        <v>29</v>
      </c>
      <c r="B13" s="13"/>
      <c r="C13" s="13"/>
      <c r="D13" s="8">
        <f t="shared" si="1"/>
        <v>0</v>
      </c>
      <c r="E13" s="14"/>
      <c r="F13" s="8"/>
      <c r="G13" s="16" t="s">
        <v>118</v>
      </c>
      <c r="H13" s="8">
        <f t="shared" si="2"/>
        <v>0</v>
      </c>
      <c r="I13" s="8"/>
      <c r="J13" s="8"/>
      <c r="K13" s="8"/>
      <c r="L13" s="8">
        <f t="shared" si="0"/>
        <v>0</v>
      </c>
      <c r="M13" s="9"/>
      <c r="N13" s="8"/>
    </row>
    <row r="14" spans="1:14" s="2" customFormat="1" ht="18" customHeight="1">
      <c r="A14" s="12" t="s">
        <v>31</v>
      </c>
      <c r="B14" s="13"/>
      <c r="C14" s="13"/>
      <c r="D14" s="8">
        <f t="shared" si="1"/>
        <v>0</v>
      </c>
      <c r="E14" s="14"/>
      <c r="F14" s="8"/>
      <c r="G14" s="16" t="s">
        <v>119</v>
      </c>
      <c r="H14" s="8">
        <f t="shared" si="2"/>
        <v>0</v>
      </c>
      <c r="I14" s="8"/>
      <c r="J14" s="8"/>
      <c r="K14" s="8">
        <v>50000</v>
      </c>
      <c r="L14" s="8">
        <f t="shared" si="0"/>
        <v>50000</v>
      </c>
      <c r="M14" s="9"/>
      <c r="N14" s="8"/>
    </row>
    <row r="15" spans="1:14" s="2" customFormat="1" ht="18" customHeight="1">
      <c r="A15" s="12" t="s">
        <v>33</v>
      </c>
      <c r="B15" s="13">
        <v>20000</v>
      </c>
      <c r="C15" s="13">
        <v>25000</v>
      </c>
      <c r="D15" s="8">
        <f t="shared" si="1"/>
        <v>5000</v>
      </c>
      <c r="E15" s="14"/>
      <c r="F15" s="8"/>
      <c r="G15" s="16" t="s">
        <v>120</v>
      </c>
      <c r="H15" s="8">
        <f t="shared" si="2"/>
        <v>0</v>
      </c>
      <c r="I15" s="8"/>
      <c r="J15" s="8"/>
      <c r="K15" s="8"/>
      <c r="L15" s="8">
        <f t="shared" si="0"/>
        <v>0</v>
      </c>
      <c r="M15" s="9"/>
      <c r="N15" s="8"/>
    </row>
    <row r="16" spans="1:14" s="2" customFormat="1" ht="18" customHeight="1">
      <c r="A16" s="12" t="s">
        <v>35</v>
      </c>
      <c r="B16" s="13"/>
      <c r="C16" s="13"/>
      <c r="D16" s="8">
        <f t="shared" si="1"/>
        <v>0</v>
      </c>
      <c r="E16" s="14"/>
      <c r="F16" s="8"/>
      <c r="G16" s="16" t="s">
        <v>121</v>
      </c>
      <c r="H16" s="8">
        <f t="shared" si="2"/>
        <v>0</v>
      </c>
      <c r="I16" s="8"/>
      <c r="J16" s="8"/>
      <c r="K16" s="8"/>
      <c r="L16" s="8">
        <f t="shared" si="0"/>
        <v>0</v>
      </c>
      <c r="M16" s="9"/>
      <c r="N16" s="8"/>
    </row>
    <row r="17" spans="1:14" s="2" customFormat="1" ht="18" customHeight="1">
      <c r="A17" s="12" t="s">
        <v>37</v>
      </c>
      <c r="B17" s="13"/>
      <c r="C17" s="13"/>
      <c r="D17" s="8">
        <f t="shared" si="1"/>
        <v>0</v>
      </c>
      <c r="E17" s="14"/>
      <c r="F17" s="8"/>
      <c r="G17" s="16" t="s">
        <v>122</v>
      </c>
      <c r="H17" s="8">
        <f t="shared" si="2"/>
        <v>0</v>
      </c>
      <c r="I17" s="8"/>
      <c r="J17" s="8"/>
      <c r="K17" s="8"/>
      <c r="L17" s="8">
        <f t="shared" si="0"/>
        <v>0</v>
      </c>
      <c r="M17" s="9"/>
      <c r="N17" s="8"/>
    </row>
    <row r="18" spans="1:14" s="2" customFormat="1" ht="18" customHeight="1">
      <c r="A18" s="12" t="s">
        <v>39</v>
      </c>
      <c r="B18" s="13">
        <v>24000</v>
      </c>
      <c r="C18" s="13">
        <v>30000</v>
      </c>
      <c r="D18" s="8">
        <f t="shared" si="1"/>
        <v>6000</v>
      </c>
      <c r="E18" s="9">
        <f>D18/B18</f>
        <v>0.25</v>
      </c>
      <c r="F18" s="8"/>
      <c r="G18" s="16" t="s">
        <v>123</v>
      </c>
      <c r="H18" s="8">
        <f t="shared" si="2"/>
        <v>0</v>
      </c>
      <c r="I18" s="8"/>
      <c r="J18" s="8"/>
      <c r="K18" s="8"/>
      <c r="L18" s="8">
        <f t="shared" si="0"/>
        <v>0</v>
      </c>
      <c r="M18" s="9"/>
      <c r="N18" s="8"/>
    </row>
    <row r="19" spans="1:14" s="2" customFormat="1" ht="18" customHeight="1">
      <c r="A19" s="12" t="s">
        <v>41</v>
      </c>
      <c r="B19" s="13"/>
      <c r="C19" s="13"/>
      <c r="D19" s="8">
        <f t="shared" si="1"/>
        <v>0</v>
      </c>
      <c r="E19" s="9"/>
      <c r="F19" s="8"/>
      <c r="G19" s="16" t="s">
        <v>124</v>
      </c>
      <c r="H19" s="8">
        <f t="shared" si="2"/>
        <v>14171</v>
      </c>
      <c r="I19" s="8">
        <v>14171</v>
      </c>
      <c r="J19" s="8"/>
      <c r="K19" s="8">
        <v>33000</v>
      </c>
      <c r="L19" s="8">
        <f t="shared" si="0"/>
        <v>18829</v>
      </c>
      <c r="M19" s="9"/>
      <c r="N19" s="8"/>
    </row>
    <row r="20" spans="1:14" s="2" customFormat="1" ht="18" customHeight="1">
      <c r="A20" s="12" t="s">
        <v>43</v>
      </c>
      <c r="B20" s="13"/>
      <c r="C20" s="13"/>
      <c r="D20" s="8">
        <f t="shared" si="1"/>
        <v>0</v>
      </c>
      <c r="E20" s="9"/>
      <c r="F20" s="8"/>
      <c r="G20" s="16" t="s">
        <v>125</v>
      </c>
      <c r="H20" s="8">
        <f t="shared" si="2"/>
        <v>0</v>
      </c>
      <c r="I20" s="8"/>
      <c r="J20" s="8"/>
      <c r="K20" s="8"/>
      <c r="L20" s="8">
        <f t="shared" si="0"/>
        <v>0</v>
      </c>
      <c r="M20" s="9"/>
      <c r="N20" s="8"/>
    </row>
    <row r="21" spans="1:14" s="2" customFormat="1" ht="18" customHeight="1">
      <c r="A21" s="12" t="s">
        <v>45</v>
      </c>
      <c r="B21" s="13"/>
      <c r="C21" s="13"/>
      <c r="D21" s="8">
        <f t="shared" si="1"/>
        <v>0</v>
      </c>
      <c r="E21" s="9"/>
      <c r="F21" s="8"/>
      <c r="G21" s="16" t="s">
        <v>126</v>
      </c>
      <c r="H21" s="8">
        <f t="shared" si="2"/>
        <v>0</v>
      </c>
      <c r="I21" s="8"/>
      <c r="J21" s="8"/>
      <c r="K21" s="8"/>
      <c r="L21" s="8">
        <f t="shared" si="0"/>
        <v>0</v>
      </c>
      <c r="M21" s="9"/>
      <c r="N21" s="8"/>
    </row>
    <row r="22" spans="1:14" s="2" customFormat="1" ht="18" customHeight="1">
      <c r="A22" s="12" t="s">
        <v>47</v>
      </c>
      <c r="B22" s="13"/>
      <c r="C22" s="13"/>
      <c r="D22" s="8">
        <f t="shared" si="1"/>
        <v>0</v>
      </c>
      <c r="E22" s="9"/>
      <c r="F22" s="8"/>
      <c r="G22" s="16" t="s">
        <v>127</v>
      </c>
      <c r="H22" s="8">
        <f t="shared" si="2"/>
        <v>0</v>
      </c>
      <c r="I22" s="8"/>
      <c r="J22" s="8"/>
      <c r="K22" s="8"/>
      <c r="L22" s="8">
        <f t="shared" si="0"/>
        <v>0</v>
      </c>
      <c r="M22" s="9"/>
      <c r="N22" s="8"/>
    </row>
    <row r="23" spans="1:14" s="2" customFormat="1" ht="18" customHeight="1">
      <c r="A23" s="12" t="s">
        <v>49</v>
      </c>
      <c r="B23" s="13"/>
      <c r="C23" s="13"/>
      <c r="D23" s="8">
        <f t="shared" si="1"/>
        <v>0</v>
      </c>
      <c r="E23" s="9"/>
      <c r="F23" s="8"/>
      <c r="G23" s="16" t="s">
        <v>128</v>
      </c>
      <c r="H23" s="8">
        <f t="shared" si="2"/>
        <v>0</v>
      </c>
      <c r="I23" s="8"/>
      <c r="J23" s="8"/>
      <c r="K23" s="8"/>
      <c r="L23" s="8">
        <f t="shared" si="0"/>
        <v>0</v>
      </c>
      <c r="M23" s="9"/>
      <c r="N23" s="8"/>
    </row>
    <row r="24" spans="1:14" s="2" customFormat="1" ht="18" customHeight="1">
      <c r="A24" s="12" t="s">
        <v>51</v>
      </c>
      <c r="B24" s="13"/>
      <c r="C24" s="13"/>
      <c r="D24" s="8">
        <f t="shared" si="1"/>
        <v>0</v>
      </c>
      <c r="E24" s="9"/>
      <c r="F24" s="8"/>
      <c r="G24" s="16" t="s">
        <v>129</v>
      </c>
      <c r="H24" s="8">
        <f t="shared" si="2"/>
        <v>0</v>
      </c>
      <c r="I24" s="8"/>
      <c r="J24" s="8"/>
      <c r="K24" s="8"/>
      <c r="L24" s="8">
        <f t="shared" si="0"/>
        <v>0</v>
      </c>
      <c r="M24" s="9"/>
      <c r="N24" s="8"/>
    </row>
    <row r="25" spans="1:14" s="2" customFormat="1" ht="18" customHeight="1">
      <c r="A25" s="12" t="s">
        <v>53</v>
      </c>
      <c r="B25" s="13"/>
      <c r="C25" s="13"/>
      <c r="D25" s="8">
        <f t="shared" si="1"/>
        <v>0</v>
      </c>
      <c r="E25" s="9"/>
      <c r="F25" s="8"/>
      <c r="G25" s="16" t="s">
        <v>130</v>
      </c>
      <c r="H25" s="8">
        <f t="shared" si="2"/>
        <v>0</v>
      </c>
      <c r="I25" s="8"/>
      <c r="J25" s="8"/>
      <c r="K25" s="8"/>
      <c r="L25" s="8">
        <f t="shared" si="0"/>
        <v>0</v>
      </c>
      <c r="M25" s="9"/>
      <c r="N25" s="8"/>
    </row>
    <row r="26" spans="1:14" s="2" customFormat="1" ht="18" customHeight="1">
      <c r="A26" s="12" t="s">
        <v>55</v>
      </c>
      <c r="B26" s="13"/>
      <c r="C26" s="13"/>
      <c r="D26" s="8">
        <f t="shared" si="1"/>
        <v>0</v>
      </c>
      <c r="E26" s="9"/>
      <c r="F26" s="8"/>
      <c r="G26" s="16" t="s">
        <v>131</v>
      </c>
      <c r="H26" s="8">
        <f t="shared" si="2"/>
        <v>0</v>
      </c>
      <c r="I26" s="8"/>
      <c r="J26" s="8"/>
      <c r="K26" s="8"/>
      <c r="L26" s="8">
        <f t="shared" si="0"/>
        <v>0</v>
      </c>
      <c r="M26" s="9"/>
      <c r="N26" s="8"/>
    </row>
    <row r="27" spans="1:14" s="2" customFormat="1" ht="18" customHeight="1">
      <c r="A27" s="12" t="s">
        <v>57</v>
      </c>
      <c r="B27" s="13"/>
      <c r="C27" s="13"/>
      <c r="D27" s="8">
        <f t="shared" si="1"/>
        <v>0</v>
      </c>
      <c r="E27" s="9"/>
      <c r="F27" s="8"/>
      <c r="G27" s="16" t="s">
        <v>132</v>
      </c>
      <c r="H27" s="8">
        <f t="shared" si="2"/>
        <v>0</v>
      </c>
      <c r="I27" s="8"/>
      <c r="J27" s="8"/>
      <c r="K27" s="8"/>
      <c r="L27" s="8">
        <f t="shared" si="0"/>
        <v>0</v>
      </c>
      <c r="M27" s="9"/>
      <c r="N27" s="8"/>
    </row>
    <row r="28" spans="1:14" s="2" customFormat="1" ht="18" customHeight="1">
      <c r="A28" s="12" t="s">
        <v>59</v>
      </c>
      <c r="B28" s="13"/>
      <c r="C28" s="13"/>
      <c r="D28" s="8">
        <f t="shared" si="1"/>
        <v>0</v>
      </c>
      <c r="E28" s="9"/>
      <c r="F28" s="8"/>
      <c r="G28" s="15" t="s">
        <v>133</v>
      </c>
      <c r="H28" s="8">
        <f t="shared" si="2"/>
        <v>0</v>
      </c>
      <c r="I28" s="8"/>
      <c r="J28" s="8"/>
      <c r="K28" s="8"/>
      <c r="L28" s="8">
        <f t="shared" si="0"/>
        <v>0</v>
      </c>
      <c r="M28" s="9"/>
      <c r="N28" s="8"/>
    </row>
    <row r="29" spans="1:14" s="2" customFormat="1" ht="18" customHeight="1">
      <c r="A29" s="10" t="s">
        <v>61</v>
      </c>
      <c r="B29" s="8">
        <f>SUM(B30:B37)</f>
        <v>480000</v>
      </c>
      <c r="C29" s="8">
        <f>SUM(C30:C37)</f>
        <v>500000</v>
      </c>
      <c r="D29" s="8">
        <f t="shared" si="1"/>
        <v>20000</v>
      </c>
      <c r="E29" s="9"/>
      <c r="F29" s="8"/>
      <c r="G29" s="16" t="s">
        <v>134</v>
      </c>
      <c r="H29" s="8">
        <f t="shared" si="2"/>
        <v>8280</v>
      </c>
      <c r="I29" s="8">
        <v>8280</v>
      </c>
      <c r="J29" s="8"/>
      <c r="K29" s="8"/>
      <c r="L29" s="8">
        <f t="shared" si="0"/>
        <v>-8280</v>
      </c>
      <c r="M29" s="9"/>
      <c r="N29" s="8"/>
    </row>
    <row r="30" spans="1:14" s="2" customFormat="1" ht="18" customHeight="1">
      <c r="A30" s="12" t="s">
        <v>63</v>
      </c>
      <c r="B30" s="13"/>
      <c r="C30" s="13"/>
      <c r="D30" s="8">
        <f t="shared" si="1"/>
        <v>0</v>
      </c>
      <c r="E30" s="9"/>
      <c r="F30" s="8"/>
      <c r="G30" s="16" t="s">
        <v>135</v>
      </c>
      <c r="H30" s="8">
        <f t="shared" si="2"/>
        <v>249589</v>
      </c>
      <c r="I30" s="8">
        <v>249589</v>
      </c>
      <c r="J30" s="8"/>
      <c r="K30" s="8">
        <v>270000</v>
      </c>
      <c r="L30" s="8">
        <f t="shared" si="0"/>
        <v>20411</v>
      </c>
      <c r="M30" s="9"/>
      <c r="N30" s="8"/>
    </row>
    <row r="31" spans="1:14" s="2" customFormat="1" ht="18" customHeight="1">
      <c r="A31" s="12" t="s">
        <v>65</v>
      </c>
      <c r="B31" s="13"/>
      <c r="C31" s="13"/>
      <c r="D31" s="8">
        <f t="shared" si="1"/>
        <v>0</v>
      </c>
      <c r="E31" s="9"/>
      <c r="F31" s="8"/>
      <c r="G31" s="16" t="s">
        <v>136</v>
      </c>
      <c r="H31" s="8">
        <f t="shared" si="2"/>
        <v>0</v>
      </c>
      <c r="I31" s="8"/>
      <c r="J31" s="8"/>
      <c r="K31" s="8"/>
      <c r="L31" s="8">
        <f t="shared" si="0"/>
        <v>0</v>
      </c>
      <c r="M31" s="9"/>
      <c r="N31" s="8"/>
    </row>
    <row r="32" spans="1:14" s="2" customFormat="1" ht="18" customHeight="1">
      <c r="A32" s="12" t="s">
        <v>66</v>
      </c>
      <c r="B32" s="13"/>
      <c r="C32" s="13"/>
      <c r="D32" s="8">
        <f t="shared" si="1"/>
        <v>0</v>
      </c>
      <c r="E32" s="9"/>
      <c r="F32" s="8"/>
      <c r="G32" s="16" t="s">
        <v>137</v>
      </c>
      <c r="H32" s="8">
        <f t="shared" si="2"/>
        <v>0</v>
      </c>
      <c r="I32" s="8"/>
      <c r="J32" s="8"/>
      <c r="K32" s="8"/>
      <c r="L32" s="8">
        <f t="shared" si="0"/>
        <v>0</v>
      </c>
      <c r="M32" s="9"/>
      <c r="N32" s="8"/>
    </row>
    <row r="33" spans="1:14" s="2" customFormat="1" ht="18" customHeight="1">
      <c r="A33" s="12" t="s">
        <v>67</v>
      </c>
      <c r="B33" s="13"/>
      <c r="C33" s="13"/>
      <c r="D33" s="8">
        <f t="shared" si="1"/>
        <v>0</v>
      </c>
      <c r="E33" s="9"/>
      <c r="F33" s="8"/>
      <c r="G33" s="16" t="s">
        <v>138</v>
      </c>
      <c r="H33" s="8">
        <f t="shared" si="2"/>
        <v>203082</v>
      </c>
      <c r="I33" s="8">
        <v>203082</v>
      </c>
      <c r="J33" s="8"/>
      <c r="K33" s="8">
        <v>208000</v>
      </c>
      <c r="L33" s="8">
        <f t="shared" si="0"/>
        <v>4918</v>
      </c>
      <c r="M33" s="9"/>
      <c r="N33" s="8"/>
    </row>
    <row r="34" spans="1:14" s="2" customFormat="1" ht="18" customHeight="1">
      <c r="A34" s="12" t="s">
        <v>68</v>
      </c>
      <c r="B34" s="13"/>
      <c r="C34" s="13"/>
      <c r="D34" s="8">
        <f t="shared" si="1"/>
        <v>0</v>
      </c>
      <c r="E34" s="9"/>
      <c r="F34" s="8"/>
      <c r="G34" s="15" t="s">
        <v>139</v>
      </c>
      <c r="H34" s="8">
        <f t="shared" si="2"/>
        <v>0</v>
      </c>
      <c r="I34" s="8"/>
      <c r="J34" s="8"/>
      <c r="K34" s="8"/>
      <c r="L34" s="8">
        <f t="shared" si="0"/>
        <v>0</v>
      </c>
      <c r="M34" s="9"/>
      <c r="N34" s="8"/>
    </row>
    <row r="35" spans="1:14" s="2" customFormat="1" ht="18" customHeight="1">
      <c r="A35" s="12" t="s">
        <v>69</v>
      </c>
      <c r="B35" s="13">
        <v>480000</v>
      </c>
      <c r="C35" s="13">
        <v>500000</v>
      </c>
      <c r="D35" s="8">
        <f t="shared" si="1"/>
        <v>20000</v>
      </c>
      <c r="E35" s="9">
        <f>D35/B35</f>
        <v>0.041666666666666664</v>
      </c>
      <c r="F35" s="8"/>
      <c r="G35" s="15" t="s">
        <v>140</v>
      </c>
      <c r="H35" s="8">
        <f t="shared" si="2"/>
        <v>0</v>
      </c>
      <c r="I35" s="8"/>
      <c r="J35" s="8"/>
      <c r="K35" s="8"/>
      <c r="L35" s="8">
        <f t="shared" si="0"/>
        <v>0</v>
      </c>
      <c r="M35" s="9"/>
      <c r="N35" s="8"/>
    </row>
    <row r="36" spans="1:14" s="2" customFormat="1" ht="18" customHeight="1">
      <c r="A36" s="12" t="s">
        <v>70</v>
      </c>
      <c r="B36" s="13"/>
      <c r="C36" s="13"/>
      <c r="D36" s="8">
        <f t="shared" si="1"/>
        <v>0</v>
      </c>
      <c r="E36" s="14"/>
      <c r="F36" s="8"/>
      <c r="G36" s="15" t="s">
        <v>141</v>
      </c>
      <c r="H36" s="8">
        <f t="shared" si="2"/>
        <v>378131</v>
      </c>
      <c r="I36" s="8">
        <f>SUM(I37:I48)</f>
        <v>378131</v>
      </c>
      <c r="J36" s="8">
        <f>SUM(J37:J48)</f>
        <v>0</v>
      </c>
      <c r="K36" s="8">
        <f>SUM(K37:K48)</f>
        <v>600000</v>
      </c>
      <c r="L36" s="8">
        <f t="shared" si="0"/>
        <v>221869</v>
      </c>
      <c r="M36" s="9">
        <f>L36/H36</f>
        <v>0.5867516812956356</v>
      </c>
      <c r="N36" s="8"/>
    </row>
    <row r="37" spans="1:14" s="2" customFormat="1" ht="18" customHeight="1">
      <c r="A37" s="12" t="s">
        <v>71</v>
      </c>
      <c r="B37" s="13"/>
      <c r="C37" s="13"/>
      <c r="D37" s="8">
        <f t="shared" si="1"/>
        <v>0</v>
      </c>
      <c r="E37" s="14"/>
      <c r="F37" s="8"/>
      <c r="G37" s="16" t="s">
        <v>142</v>
      </c>
      <c r="H37" s="8">
        <f t="shared" si="2"/>
        <v>0</v>
      </c>
      <c r="I37" s="8"/>
      <c r="J37" s="8"/>
      <c r="K37" s="8"/>
      <c r="L37" s="8">
        <f t="shared" si="0"/>
        <v>0</v>
      </c>
      <c r="M37" s="9"/>
      <c r="N37" s="8"/>
    </row>
    <row r="38" spans="1:14" s="2" customFormat="1" ht="18" customHeight="1">
      <c r="A38" s="8"/>
      <c r="B38" s="8"/>
      <c r="C38" s="8"/>
      <c r="D38" s="8"/>
      <c r="E38" s="14"/>
      <c r="F38" s="8"/>
      <c r="G38" s="16" t="s">
        <v>143</v>
      </c>
      <c r="H38" s="8">
        <f t="shared" si="2"/>
        <v>0</v>
      </c>
      <c r="I38" s="8"/>
      <c r="J38" s="8"/>
      <c r="K38" s="8"/>
      <c r="L38" s="8">
        <f t="shared" si="0"/>
        <v>0</v>
      </c>
      <c r="M38" s="9"/>
      <c r="N38" s="8"/>
    </row>
    <row r="39" spans="1:14" s="2" customFormat="1" ht="18" customHeight="1">
      <c r="A39" s="8"/>
      <c r="B39" s="8"/>
      <c r="C39" s="8"/>
      <c r="D39" s="8"/>
      <c r="E39" s="14"/>
      <c r="F39" s="8"/>
      <c r="G39" s="16" t="s">
        <v>144</v>
      </c>
      <c r="H39" s="8">
        <f t="shared" si="2"/>
        <v>0</v>
      </c>
      <c r="I39" s="8"/>
      <c r="J39" s="8"/>
      <c r="K39" s="8"/>
      <c r="L39" s="8">
        <f t="shared" si="0"/>
        <v>0</v>
      </c>
      <c r="M39" s="9"/>
      <c r="N39" s="8"/>
    </row>
    <row r="40" spans="1:14" s="2" customFormat="1" ht="18" customHeight="1">
      <c r="A40" s="8"/>
      <c r="B40" s="8"/>
      <c r="C40" s="8"/>
      <c r="D40" s="8"/>
      <c r="E40" s="14"/>
      <c r="F40" s="8"/>
      <c r="G40" s="16" t="s">
        <v>145</v>
      </c>
      <c r="H40" s="8">
        <f t="shared" si="2"/>
        <v>0</v>
      </c>
      <c r="I40" s="8"/>
      <c r="J40" s="8"/>
      <c r="K40" s="8"/>
      <c r="L40" s="8">
        <f t="shared" si="0"/>
        <v>0</v>
      </c>
      <c r="M40" s="9"/>
      <c r="N40" s="8"/>
    </row>
    <row r="41" spans="1:14" s="2" customFormat="1" ht="18" customHeight="1">
      <c r="A41" s="8"/>
      <c r="B41" s="8"/>
      <c r="C41" s="8"/>
      <c r="D41" s="8"/>
      <c r="E41" s="14"/>
      <c r="F41" s="8"/>
      <c r="G41" s="16" t="s">
        <v>146</v>
      </c>
      <c r="H41" s="8">
        <f t="shared" si="2"/>
        <v>0</v>
      </c>
      <c r="I41" s="8"/>
      <c r="J41" s="8"/>
      <c r="K41" s="8"/>
      <c r="L41" s="8">
        <f t="shared" si="0"/>
        <v>0</v>
      </c>
      <c r="M41" s="9"/>
      <c r="N41" s="8"/>
    </row>
    <row r="42" spans="1:14" s="2" customFormat="1" ht="18" customHeight="1">
      <c r="A42" s="8"/>
      <c r="B42" s="8"/>
      <c r="C42" s="8"/>
      <c r="D42" s="8"/>
      <c r="E42" s="14"/>
      <c r="F42" s="8"/>
      <c r="G42" s="16" t="s">
        <v>147</v>
      </c>
      <c r="H42" s="8">
        <f t="shared" si="2"/>
        <v>0</v>
      </c>
      <c r="I42" s="8"/>
      <c r="J42" s="8"/>
      <c r="K42" s="8"/>
      <c r="L42" s="8">
        <f t="shared" si="0"/>
        <v>0</v>
      </c>
      <c r="M42" s="9"/>
      <c r="N42" s="8"/>
    </row>
    <row r="43" spans="1:14" s="2" customFormat="1" ht="18" customHeight="1">
      <c r="A43" s="8"/>
      <c r="B43" s="8"/>
      <c r="C43" s="8"/>
      <c r="D43" s="8"/>
      <c r="E43" s="14"/>
      <c r="F43" s="8"/>
      <c r="G43" s="16" t="s">
        <v>148</v>
      </c>
      <c r="H43" s="8">
        <f t="shared" si="2"/>
        <v>0</v>
      </c>
      <c r="I43" s="8"/>
      <c r="J43" s="8"/>
      <c r="K43" s="8"/>
      <c r="L43" s="8">
        <f t="shared" si="0"/>
        <v>0</v>
      </c>
      <c r="M43" s="9"/>
      <c r="N43" s="8"/>
    </row>
    <row r="44" spans="1:14" s="2" customFormat="1" ht="18" customHeight="1">
      <c r="A44" s="8"/>
      <c r="B44" s="8"/>
      <c r="C44" s="8"/>
      <c r="D44" s="8"/>
      <c r="E44" s="14"/>
      <c r="F44" s="8"/>
      <c r="G44" s="15" t="s">
        <v>149</v>
      </c>
      <c r="H44" s="8">
        <f t="shared" si="2"/>
        <v>0</v>
      </c>
      <c r="I44" s="8"/>
      <c r="J44" s="8"/>
      <c r="K44" s="8"/>
      <c r="L44" s="8">
        <f t="shared" si="0"/>
        <v>0</v>
      </c>
      <c r="M44" s="9"/>
      <c r="N44" s="8"/>
    </row>
    <row r="45" spans="1:14" s="2" customFormat="1" ht="18" customHeight="1">
      <c r="A45" s="8"/>
      <c r="B45" s="8"/>
      <c r="C45" s="8"/>
      <c r="D45" s="8"/>
      <c r="E45" s="14"/>
      <c r="F45" s="8"/>
      <c r="G45" s="15" t="s">
        <v>150</v>
      </c>
      <c r="H45" s="8">
        <f t="shared" si="2"/>
        <v>0</v>
      </c>
      <c r="I45" s="8"/>
      <c r="J45" s="8"/>
      <c r="K45" s="8"/>
      <c r="L45" s="8">
        <f t="shared" si="0"/>
        <v>0</v>
      </c>
      <c r="M45" s="9"/>
      <c r="N45" s="8"/>
    </row>
    <row r="46" spans="1:14" s="2" customFormat="1" ht="18" customHeight="1">
      <c r="A46" s="8"/>
      <c r="B46" s="8"/>
      <c r="C46" s="8"/>
      <c r="D46" s="8"/>
      <c r="E46" s="14"/>
      <c r="F46" s="8"/>
      <c r="G46" s="15" t="s">
        <v>151</v>
      </c>
      <c r="H46" s="8">
        <f t="shared" si="2"/>
        <v>0</v>
      </c>
      <c r="I46" s="8"/>
      <c r="J46" s="8"/>
      <c r="K46" s="8"/>
      <c r="L46" s="8">
        <f t="shared" si="0"/>
        <v>0</v>
      </c>
      <c r="M46" s="9"/>
      <c r="N46" s="8"/>
    </row>
    <row r="47" spans="1:14" s="2" customFormat="1" ht="18" customHeight="1">
      <c r="A47" s="8"/>
      <c r="B47" s="8"/>
      <c r="C47" s="8"/>
      <c r="D47" s="8"/>
      <c r="E47" s="14"/>
      <c r="F47" s="8"/>
      <c r="G47" s="15" t="s">
        <v>152</v>
      </c>
      <c r="H47" s="8">
        <f t="shared" si="2"/>
        <v>0</v>
      </c>
      <c r="I47" s="8"/>
      <c r="J47" s="8"/>
      <c r="K47" s="8"/>
      <c r="L47" s="8">
        <f t="shared" si="0"/>
        <v>0</v>
      </c>
      <c r="M47" s="9"/>
      <c r="N47" s="8"/>
    </row>
    <row r="48" spans="1:14" s="2" customFormat="1" ht="18" customHeight="1">
      <c r="A48" s="8"/>
      <c r="B48" s="8"/>
      <c r="C48" s="8"/>
      <c r="D48" s="8"/>
      <c r="E48" s="14"/>
      <c r="F48" s="8"/>
      <c r="G48" s="15" t="s">
        <v>153</v>
      </c>
      <c r="H48" s="8">
        <f t="shared" si="2"/>
        <v>378131</v>
      </c>
      <c r="I48" s="8">
        <v>378131</v>
      </c>
      <c r="J48" s="8"/>
      <c r="K48" s="8">
        <v>600000</v>
      </c>
      <c r="L48" s="8">
        <f t="shared" si="0"/>
        <v>221869</v>
      </c>
      <c r="M48" s="9">
        <f>L48/H48</f>
        <v>0.5867516812956356</v>
      </c>
      <c r="N48" s="8"/>
    </row>
    <row r="49" spans="1:14" s="2" customFormat="1" ht="18" customHeight="1">
      <c r="A49" s="8"/>
      <c r="B49" s="8"/>
      <c r="C49" s="8"/>
      <c r="D49" s="8"/>
      <c r="E49" s="14"/>
      <c r="F49" s="8"/>
      <c r="G49" s="15" t="s">
        <v>154</v>
      </c>
      <c r="H49" s="8">
        <f t="shared" si="2"/>
        <v>0</v>
      </c>
      <c r="I49" s="8">
        <f>SUM(I50:I57)</f>
        <v>0</v>
      </c>
      <c r="J49" s="8">
        <f>SUM(J50:J57)</f>
        <v>0</v>
      </c>
      <c r="K49" s="8">
        <f>SUM(K50:K57)</f>
        <v>0</v>
      </c>
      <c r="L49" s="8">
        <f t="shared" si="0"/>
        <v>0</v>
      </c>
      <c r="M49" s="9"/>
      <c r="N49" s="8"/>
    </row>
    <row r="50" spans="1:14" s="2" customFormat="1" ht="18" customHeight="1">
      <c r="A50" s="8"/>
      <c r="B50" s="8"/>
      <c r="C50" s="8"/>
      <c r="D50" s="8"/>
      <c r="E50" s="14"/>
      <c r="F50" s="8"/>
      <c r="G50" s="16" t="s">
        <v>155</v>
      </c>
      <c r="H50" s="8">
        <f t="shared" si="2"/>
        <v>0</v>
      </c>
      <c r="I50" s="8"/>
      <c r="J50" s="8"/>
      <c r="K50" s="8"/>
      <c r="L50" s="8">
        <f t="shared" si="0"/>
        <v>0</v>
      </c>
      <c r="M50" s="9"/>
      <c r="N50" s="8"/>
    </row>
    <row r="51" spans="1:14" s="2" customFormat="1" ht="18" customHeight="1">
      <c r="A51" s="8"/>
      <c r="B51" s="8"/>
      <c r="C51" s="8"/>
      <c r="D51" s="8"/>
      <c r="E51" s="14"/>
      <c r="F51" s="8"/>
      <c r="G51" s="16" t="s">
        <v>156</v>
      </c>
      <c r="H51" s="8">
        <f t="shared" si="2"/>
        <v>0</v>
      </c>
      <c r="I51" s="8"/>
      <c r="J51" s="8"/>
      <c r="K51" s="8"/>
      <c r="L51" s="8">
        <f t="shared" si="0"/>
        <v>0</v>
      </c>
      <c r="M51" s="9"/>
      <c r="N51" s="8"/>
    </row>
    <row r="52" spans="1:14" s="2" customFormat="1" ht="18" customHeight="1">
      <c r="A52" s="8"/>
      <c r="B52" s="8"/>
      <c r="C52" s="8"/>
      <c r="D52" s="8"/>
      <c r="E52" s="14"/>
      <c r="F52" s="8"/>
      <c r="G52" s="15" t="s">
        <v>157</v>
      </c>
      <c r="H52" s="8">
        <f t="shared" si="2"/>
        <v>0</v>
      </c>
      <c r="I52" s="8"/>
      <c r="J52" s="8"/>
      <c r="K52" s="8"/>
      <c r="L52" s="8">
        <f t="shared" si="0"/>
        <v>0</v>
      </c>
      <c r="M52" s="9"/>
      <c r="N52" s="8"/>
    </row>
    <row r="53" spans="1:14" s="2" customFormat="1" ht="18" customHeight="1">
      <c r="A53" s="8"/>
      <c r="B53" s="8"/>
      <c r="C53" s="8"/>
      <c r="D53" s="8"/>
      <c r="E53" s="14"/>
      <c r="F53" s="8"/>
      <c r="G53" s="15" t="s">
        <v>158</v>
      </c>
      <c r="H53" s="8">
        <f t="shared" si="2"/>
        <v>0</v>
      </c>
      <c r="I53" s="8"/>
      <c r="J53" s="8"/>
      <c r="K53" s="8"/>
      <c r="L53" s="8">
        <f t="shared" si="0"/>
        <v>0</v>
      </c>
      <c r="M53" s="9"/>
      <c r="N53" s="8"/>
    </row>
    <row r="54" spans="1:14" s="2" customFormat="1" ht="18" customHeight="1">
      <c r="A54" s="8"/>
      <c r="B54" s="8"/>
      <c r="C54" s="8"/>
      <c r="D54" s="8"/>
      <c r="E54" s="14"/>
      <c r="F54" s="8"/>
      <c r="G54" s="15" t="s">
        <v>159</v>
      </c>
      <c r="H54" s="8">
        <f t="shared" si="2"/>
        <v>0</v>
      </c>
      <c r="I54" s="8"/>
      <c r="J54" s="8"/>
      <c r="K54" s="8"/>
      <c r="L54" s="8">
        <f t="shared" si="0"/>
        <v>0</v>
      </c>
      <c r="M54" s="9"/>
      <c r="N54" s="8"/>
    </row>
    <row r="55" spans="1:14" s="2" customFormat="1" ht="18" customHeight="1">
      <c r="A55" s="8"/>
      <c r="B55" s="8"/>
      <c r="C55" s="8"/>
      <c r="D55" s="8"/>
      <c r="E55" s="14"/>
      <c r="F55" s="8"/>
      <c r="G55" s="17" t="s">
        <v>160</v>
      </c>
      <c r="H55" s="8">
        <f t="shared" si="2"/>
        <v>0</v>
      </c>
      <c r="I55" s="8"/>
      <c r="J55" s="8"/>
      <c r="K55" s="8"/>
      <c r="L55" s="8">
        <f t="shared" si="0"/>
        <v>0</v>
      </c>
      <c r="M55" s="9"/>
      <c r="N55" s="8"/>
    </row>
    <row r="56" spans="1:14" s="2" customFormat="1" ht="18" customHeight="1">
      <c r="A56" s="8"/>
      <c r="B56" s="8"/>
      <c r="C56" s="8"/>
      <c r="D56" s="8"/>
      <c r="E56" s="14"/>
      <c r="F56" s="8"/>
      <c r="G56" s="17" t="s">
        <v>161</v>
      </c>
      <c r="H56" s="8">
        <f t="shared" si="2"/>
        <v>0</v>
      </c>
      <c r="I56" s="8"/>
      <c r="J56" s="8"/>
      <c r="K56" s="8"/>
      <c r="L56" s="8">
        <f t="shared" si="0"/>
        <v>0</v>
      </c>
      <c r="M56" s="9"/>
      <c r="N56" s="8"/>
    </row>
    <row r="57" spans="1:14" s="2" customFormat="1" ht="18" customHeight="1">
      <c r="A57" s="8"/>
      <c r="B57" s="8"/>
      <c r="C57" s="8"/>
      <c r="D57" s="8"/>
      <c r="E57" s="14"/>
      <c r="F57" s="8"/>
      <c r="G57" s="16" t="s">
        <v>162</v>
      </c>
      <c r="H57" s="8">
        <f t="shared" si="2"/>
        <v>0</v>
      </c>
      <c r="I57" s="8"/>
      <c r="J57" s="8"/>
      <c r="K57" s="8"/>
      <c r="L57" s="8">
        <f t="shared" si="0"/>
        <v>0</v>
      </c>
      <c r="M57" s="9"/>
      <c r="N57" s="8"/>
    </row>
    <row r="58" spans="1:14" s="2" customFormat="1" ht="18" customHeight="1">
      <c r="A58" s="8"/>
      <c r="B58" s="8"/>
      <c r="C58" s="8"/>
      <c r="D58" s="8"/>
      <c r="E58" s="14"/>
      <c r="F58" s="8"/>
      <c r="G58" s="15" t="s">
        <v>163</v>
      </c>
      <c r="H58" s="8">
        <f t="shared" si="2"/>
        <v>0</v>
      </c>
      <c r="I58" s="8">
        <f>SUM(I60:I64)</f>
        <v>0</v>
      </c>
      <c r="J58" s="8">
        <f>SUM(J60:J64)</f>
        <v>0</v>
      </c>
      <c r="K58" s="8">
        <f>SUM(K60:K64)</f>
        <v>0</v>
      </c>
      <c r="L58" s="8">
        <f t="shared" si="0"/>
        <v>0</v>
      </c>
      <c r="M58" s="9"/>
      <c r="N58" s="8"/>
    </row>
    <row r="59" spans="1:14" s="2" customFormat="1" ht="18" customHeight="1">
      <c r="A59" s="8"/>
      <c r="B59" s="8"/>
      <c r="C59" s="8"/>
      <c r="D59" s="8"/>
      <c r="E59" s="14"/>
      <c r="F59" s="8"/>
      <c r="G59" s="15" t="s">
        <v>164</v>
      </c>
      <c r="H59" s="8">
        <f t="shared" si="2"/>
        <v>0</v>
      </c>
      <c r="I59" s="8"/>
      <c r="J59" s="8"/>
      <c r="K59" s="8"/>
      <c r="L59" s="8">
        <f t="shared" si="0"/>
        <v>0</v>
      </c>
      <c r="M59" s="9"/>
      <c r="N59" s="8"/>
    </row>
    <row r="60" spans="1:14" s="2" customFormat="1" ht="18" customHeight="1">
      <c r="A60" s="8"/>
      <c r="B60" s="8"/>
      <c r="C60" s="8"/>
      <c r="D60" s="8"/>
      <c r="E60" s="14"/>
      <c r="F60" s="8"/>
      <c r="G60" s="16" t="s">
        <v>165</v>
      </c>
      <c r="H60" s="8">
        <f t="shared" si="2"/>
        <v>0</v>
      </c>
      <c r="I60" s="8"/>
      <c r="J60" s="8"/>
      <c r="K60" s="8"/>
      <c r="L60" s="8">
        <f t="shared" si="0"/>
        <v>0</v>
      </c>
      <c r="M60" s="9"/>
      <c r="N60" s="8"/>
    </row>
    <row r="61" spans="1:14" s="2" customFormat="1" ht="18" customHeight="1">
      <c r="A61" s="8"/>
      <c r="B61" s="8"/>
      <c r="C61" s="8"/>
      <c r="D61" s="8"/>
      <c r="E61" s="14"/>
      <c r="F61" s="8"/>
      <c r="G61" s="16" t="s">
        <v>166</v>
      </c>
      <c r="H61" s="8">
        <f t="shared" si="2"/>
        <v>0</v>
      </c>
      <c r="I61" s="8"/>
      <c r="J61" s="8"/>
      <c r="K61" s="8"/>
      <c r="L61" s="8">
        <f t="shared" si="0"/>
        <v>0</v>
      </c>
      <c r="M61" s="9"/>
      <c r="N61" s="8"/>
    </row>
    <row r="62" spans="1:14" s="2" customFormat="1" ht="18" customHeight="1">
      <c r="A62" s="8"/>
      <c r="B62" s="8"/>
      <c r="C62" s="8"/>
      <c r="D62" s="8"/>
      <c r="E62" s="14"/>
      <c r="F62" s="8"/>
      <c r="G62" s="16" t="s">
        <v>167</v>
      </c>
      <c r="H62" s="8">
        <f t="shared" si="2"/>
        <v>0</v>
      </c>
      <c r="I62" s="8"/>
      <c r="J62" s="8"/>
      <c r="K62" s="8"/>
      <c r="L62" s="8">
        <f t="shared" si="0"/>
        <v>0</v>
      </c>
      <c r="M62" s="9"/>
      <c r="N62" s="8"/>
    </row>
    <row r="63" spans="1:14" s="2" customFormat="1" ht="18" customHeight="1">
      <c r="A63" s="8"/>
      <c r="B63" s="8"/>
      <c r="C63" s="8"/>
      <c r="D63" s="8"/>
      <c r="E63" s="14"/>
      <c r="F63" s="8"/>
      <c r="G63" s="16" t="s">
        <v>168</v>
      </c>
      <c r="H63" s="8">
        <f t="shared" si="2"/>
        <v>0</v>
      </c>
      <c r="I63" s="8"/>
      <c r="J63" s="8"/>
      <c r="K63" s="8"/>
      <c r="L63" s="8">
        <f t="shared" si="0"/>
        <v>0</v>
      </c>
      <c r="M63" s="9"/>
      <c r="N63" s="8"/>
    </row>
    <row r="64" spans="1:14" s="2" customFormat="1" ht="18" customHeight="1">
      <c r="A64" s="8"/>
      <c r="B64" s="8"/>
      <c r="C64" s="8"/>
      <c r="D64" s="8"/>
      <c r="E64" s="14"/>
      <c r="F64" s="8"/>
      <c r="G64" s="16" t="s">
        <v>169</v>
      </c>
      <c r="H64" s="8">
        <f t="shared" si="2"/>
        <v>0</v>
      </c>
      <c r="I64" s="8"/>
      <c r="J64" s="8"/>
      <c r="K64" s="8"/>
      <c r="L64" s="8">
        <f t="shared" si="0"/>
        <v>0</v>
      </c>
      <c r="M64" s="9"/>
      <c r="N64" s="8"/>
    </row>
    <row r="65" spans="1:14" s="2" customFormat="1" ht="18" customHeight="1">
      <c r="A65" s="8"/>
      <c r="B65" s="8"/>
      <c r="C65" s="8"/>
      <c r="D65" s="8"/>
      <c r="E65" s="14"/>
      <c r="F65" s="8"/>
      <c r="G65" s="15" t="s">
        <v>170</v>
      </c>
      <c r="H65" s="8">
        <f t="shared" si="2"/>
        <v>0</v>
      </c>
      <c r="I65" s="8">
        <f>SUM(I66:I70)</f>
        <v>0</v>
      </c>
      <c r="J65" s="8">
        <f>SUM(J66:J70)</f>
        <v>0</v>
      </c>
      <c r="K65" s="8">
        <f>SUM(K66:K70)</f>
        <v>0</v>
      </c>
      <c r="L65" s="8">
        <f t="shared" si="0"/>
        <v>0</v>
      </c>
      <c r="M65" s="9" t="e">
        <f>L65/H65</f>
        <v>#DIV/0!</v>
      </c>
      <c r="N65" s="8"/>
    </row>
    <row r="66" spans="1:14" s="2" customFormat="1" ht="18" customHeight="1">
      <c r="A66" s="8"/>
      <c r="B66" s="8"/>
      <c r="C66" s="8"/>
      <c r="D66" s="8"/>
      <c r="E66" s="14"/>
      <c r="F66" s="8"/>
      <c r="G66" s="16" t="s">
        <v>171</v>
      </c>
      <c r="H66" s="8">
        <f t="shared" si="2"/>
        <v>0</v>
      </c>
      <c r="I66" s="8"/>
      <c r="J66" s="8"/>
      <c r="K66" s="8"/>
      <c r="L66" s="8">
        <f t="shared" si="0"/>
        <v>0</v>
      </c>
      <c r="M66" s="9"/>
      <c r="N66" s="8"/>
    </row>
    <row r="67" spans="1:14" s="2" customFormat="1" ht="18" customHeight="1">
      <c r="A67" s="8"/>
      <c r="B67" s="8"/>
      <c r="C67" s="8"/>
      <c r="D67" s="8"/>
      <c r="E67" s="14"/>
      <c r="F67" s="8"/>
      <c r="G67" s="16" t="s">
        <v>172</v>
      </c>
      <c r="H67" s="8">
        <f t="shared" si="2"/>
        <v>0</v>
      </c>
      <c r="I67" s="8"/>
      <c r="J67" s="8"/>
      <c r="K67" s="8"/>
      <c r="L67" s="8">
        <f t="shared" si="0"/>
        <v>0</v>
      </c>
      <c r="M67" s="9"/>
      <c r="N67" s="8"/>
    </row>
    <row r="68" spans="1:14" s="2" customFormat="1" ht="18" customHeight="1">
      <c r="A68" s="8"/>
      <c r="B68" s="8"/>
      <c r="C68" s="8"/>
      <c r="D68" s="8"/>
      <c r="E68" s="14"/>
      <c r="F68" s="8"/>
      <c r="G68" s="16" t="s">
        <v>173</v>
      </c>
      <c r="H68" s="8">
        <f t="shared" si="2"/>
        <v>0</v>
      </c>
      <c r="I68" s="8"/>
      <c r="J68" s="8"/>
      <c r="K68" s="8"/>
      <c r="L68" s="8">
        <f t="shared" si="0"/>
        <v>0</v>
      </c>
      <c r="M68" s="9"/>
      <c r="N68" s="8"/>
    </row>
    <row r="69" spans="1:14" s="2" customFormat="1" ht="18" customHeight="1">
      <c r="A69" s="8"/>
      <c r="B69" s="8"/>
      <c r="C69" s="8"/>
      <c r="D69" s="8"/>
      <c r="E69" s="14"/>
      <c r="F69" s="8"/>
      <c r="G69" s="16" t="s">
        <v>174</v>
      </c>
      <c r="H69" s="8">
        <f t="shared" si="2"/>
        <v>0</v>
      </c>
      <c r="I69" s="8"/>
      <c r="J69" s="8"/>
      <c r="K69" s="8"/>
      <c r="L69" s="8">
        <f t="shared" si="0"/>
        <v>0</v>
      </c>
      <c r="M69" s="9"/>
      <c r="N69" s="8"/>
    </row>
    <row r="70" spans="1:14" s="2" customFormat="1" ht="18" customHeight="1">
      <c r="A70" s="8"/>
      <c r="B70" s="8"/>
      <c r="C70" s="8"/>
      <c r="D70" s="8"/>
      <c r="E70" s="14"/>
      <c r="F70" s="8"/>
      <c r="G70" s="16" t="s">
        <v>175</v>
      </c>
      <c r="H70" s="8">
        <f t="shared" si="2"/>
        <v>0</v>
      </c>
      <c r="I70" s="8"/>
      <c r="J70" s="8"/>
      <c r="K70" s="8"/>
      <c r="L70" s="8">
        <f t="shared" si="0"/>
        <v>0</v>
      </c>
      <c r="M70" s="9" t="e">
        <f>L70/H70</f>
        <v>#DIV/0!</v>
      </c>
      <c r="N70" s="8"/>
    </row>
    <row r="71" spans="1:14" s="2" customFormat="1" ht="18" customHeight="1">
      <c r="A71" s="8"/>
      <c r="B71" s="8"/>
      <c r="C71" s="8"/>
      <c r="D71" s="8"/>
      <c r="E71" s="14"/>
      <c r="F71" s="8"/>
      <c r="G71" s="15" t="s">
        <v>176</v>
      </c>
      <c r="H71" s="8">
        <f aca="true" t="shared" si="3" ref="H71:H119">I71+J71</f>
        <v>53900</v>
      </c>
      <c r="I71" s="8">
        <f>SUM(I72:I82)</f>
        <v>53900</v>
      </c>
      <c r="J71" s="8">
        <f>SUM(J72:J82)</f>
        <v>0</v>
      </c>
      <c r="K71" s="8">
        <f>SUM(K72:K82)</f>
        <v>100000</v>
      </c>
      <c r="L71" s="8">
        <f aca="true" t="shared" si="4" ref="L71:L119">K71-H71</f>
        <v>46100</v>
      </c>
      <c r="M71" s="9"/>
      <c r="N71" s="8"/>
    </row>
    <row r="72" spans="1:14" s="2" customFormat="1" ht="18" customHeight="1">
      <c r="A72" s="8"/>
      <c r="B72" s="8"/>
      <c r="C72" s="8"/>
      <c r="D72" s="8"/>
      <c r="E72" s="14"/>
      <c r="F72" s="8"/>
      <c r="G72" s="16" t="s">
        <v>177</v>
      </c>
      <c r="H72" s="8">
        <f t="shared" si="3"/>
        <v>0</v>
      </c>
      <c r="I72" s="8"/>
      <c r="J72" s="8"/>
      <c r="K72" s="8"/>
      <c r="L72" s="8">
        <f t="shared" si="4"/>
        <v>0</v>
      </c>
      <c r="M72" s="9"/>
      <c r="N72" s="8"/>
    </row>
    <row r="73" spans="1:14" s="2" customFormat="1" ht="18" customHeight="1">
      <c r="A73" s="8"/>
      <c r="B73" s="8"/>
      <c r="C73" s="8"/>
      <c r="D73" s="8"/>
      <c r="E73" s="14"/>
      <c r="F73" s="8"/>
      <c r="G73" s="15" t="s">
        <v>178</v>
      </c>
      <c r="H73" s="8">
        <f t="shared" si="3"/>
        <v>0</v>
      </c>
      <c r="I73" s="8"/>
      <c r="J73" s="8"/>
      <c r="K73" s="8"/>
      <c r="L73" s="8">
        <f t="shared" si="4"/>
        <v>0</v>
      </c>
      <c r="M73" s="9"/>
      <c r="N73" s="8"/>
    </row>
    <row r="74" spans="1:14" s="2" customFormat="1" ht="18" customHeight="1">
      <c r="A74" s="8"/>
      <c r="B74" s="8"/>
      <c r="C74" s="8"/>
      <c r="D74" s="8"/>
      <c r="E74" s="14"/>
      <c r="F74" s="8"/>
      <c r="G74" s="16" t="s">
        <v>179</v>
      </c>
      <c r="H74" s="8">
        <f t="shared" si="3"/>
        <v>0</v>
      </c>
      <c r="I74" s="8"/>
      <c r="J74" s="8"/>
      <c r="K74" s="8"/>
      <c r="L74" s="8">
        <f t="shared" si="4"/>
        <v>0</v>
      </c>
      <c r="M74" s="9"/>
      <c r="N74" s="8"/>
    </row>
    <row r="75" spans="1:14" s="2" customFormat="1" ht="18" customHeight="1">
      <c r="A75" s="8"/>
      <c r="B75" s="8"/>
      <c r="C75" s="8"/>
      <c r="D75" s="8"/>
      <c r="E75" s="14"/>
      <c r="F75" s="8"/>
      <c r="G75" s="16" t="s">
        <v>180</v>
      </c>
      <c r="H75" s="8">
        <f t="shared" si="3"/>
        <v>0</v>
      </c>
      <c r="I75" s="8"/>
      <c r="J75" s="8"/>
      <c r="K75" s="8"/>
      <c r="L75" s="8">
        <f t="shared" si="4"/>
        <v>0</v>
      </c>
      <c r="M75" s="9"/>
      <c r="N75" s="8"/>
    </row>
    <row r="76" spans="1:14" s="2" customFormat="1" ht="18" customHeight="1">
      <c r="A76" s="8"/>
      <c r="B76" s="8"/>
      <c r="C76" s="8"/>
      <c r="D76" s="8"/>
      <c r="E76" s="14"/>
      <c r="F76" s="8"/>
      <c r="G76" s="16" t="s">
        <v>181</v>
      </c>
      <c r="H76" s="8">
        <f t="shared" si="3"/>
        <v>0</v>
      </c>
      <c r="I76" s="8"/>
      <c r="J76" s="8"/>
      <c r="K76" s="8"/>
      <c r="L76" s="8">
        <f t="shared" si="4"/>
        <v>0</v>
      </c>
      <c r="M76" s="9"/>
      <c r="N76" s="8"/>
    </row>
    <row r="77" spans="1:14" s="2" customFormat="1" ht="18" customHeight="1">
      <c r="A77" s="8"/>
      <c r="B77" s="8"/>
      <c r="C77" s="8"/>
      <c r="D77" s="8"/>
      <c r="E77" s="14"/>
      <c r="F77" s="8"/>
      <c r="G77" s="16" t="s">
        <v>182</v>
      </c>
      <c r="H77" s="8">
        <f t="shared" si="3"/>
        <v>0</v>
      </c>
      <c r="I77" s="8"/>
      <c r="J77" s="8"/>
      <c r="K77" s="8"/>
      <c r="L77" s="8">
        <f t="shared" si="4"/>
        <v>0</v>
      </c>
      <c r="M77" s="9"/>
      <c r="N77" s="8"/>
    </row>
    <row r="78" spans="1:14" s="2" customFormat="1" ht="18" customHeight="1">
      <c r="A78" s="8"/>
      <c r="B78" s="8"/>
      <c r="C78" s="8"/>
      <c r="D78" s="8"/>
      <c r="E78" s="14"/>
      <c r="F78" s="8"/>
      <c r="G78" s="16" t="s">
        <v>183</v>
      </c>
      <c r="H78" s="8">
        <f t="shared" si="3"/>
        <v>0</v>
      </c>
      <c r="I78" s="8"/>
      <c r="J78" s="8"/>
      <c r="K78" s="8"/>
      <c r="L78" s="8">
        <f t="shared" si="4"/>
        <v>0</v>
      </c>
      <c r="M78" s="9"/>
      <c r="N78" s="8"/>
    </row>
    <row r="79" spans="1:14" s="2" customFormat="1" ht="18" customHeight="1">
      <c r="A79" s="8"/>
      <c r="B79" s="8"/>
      <c r="C79" s="8"/>
      <c r="D79" s="8"/>
      <c r="E79" s="14"/>
      <c r="F79" s="8"/>
      <c r="G79" s="16" t="s">
        <v>184</v>
      </c>
      <c r="H79" s="8">
        <f t="shared" si="3"/>
        <v>0</v>
      </c>
      <c r="I79" s="8"/>
      <c r="J79" s="8"/>
      <c r="K79" s="8"/>
      <c r="L79" s="8">
        <f t="shared" si="4"/>
        <v>0</v>
      </c>
      <c r="M79" s="9"/>
      <c r="N79" s="8"/>
    </row>
    <row r="80" spans="1:14" s="2" customFormat="1" ht="18" customHeight="1">
      <c r="A80" s="8"/>
      <c r="B80" s="8"/>
      <c r="C80" s="8"/>
      <c r="D80" s="8"/>
      <c r="E80" s="14"/>
      <c r="F80" s="8"/>
      <c r="G80" s="16" t="s">
        <v>185</v>
      </c>
      <c r="H80" s="8">
        <f t="shared" si="3"/>
        <v>0</v>
      </c>
      <c r="I80" s="8"/>
      <c r="J80" s="8"/>
      <c r="K80" s="8"/>
      <c r="L80" s="8">
        <f t="shared" si="4"/>
        <v>0</v>
      </c>
      <c r="M80" s="9"/>
      <c r="N80" s="8"/>
    </row>
    <row r="81" spans="1:14" s="2" customFormat="1" ht="18" customHeight="1">
      <c r="A81" s="8"/>
      <c r="B81" s="8"/>
      <c r="C81" s="8"/>
      <c r="D81" s="8"/>
      <c r="E81" s="14"/>
      <c r="F81" s="8"/>
      <c r="G81" s="16" t="s">
        <v>186</v>
      </c>
      <c r="H81" s="8">
        <f t="shared" si="3"/>
        <v>0</v>
      </c>
      <c r="I81" s="8"/>
      <c r="J81" s="8"/>
      <c r="K81" s="8"/>
      <c r="L81" s="8">
        <f t="shared" si="4"/>
        <v>0</v>
      </c>
      <c r="M81" s="9"/>
      <c r="N81" s="8"/>
    </row>
    <row r="82" spans="1:14" s="2" customFormat="1" ht="18" customHeight="1">
      <c r="A82" s="8"/>
      <c r="B82" s="8"/>
      <c r="C82" s="8"/>
      <c r="D82" s="8"/>
      <c r="E82" s="14"/>
      <c r="F82" s="8"/>
      <c r="G82" s="16" t="s">
        <v>187</v>
      </c>
      <c r="H82" s="8">
        <f t="shared" si="3"/>
        <v>53900</v>
      </c>
      <c r="I82" s="8">
        <v>53900</v>
      </c>
      <c r="J82" s="8"/>
      <c r="K82" s="8">
        <v>100000</v>
      </c>
      <c r="L82" s="8">
        <f t="shared" si="4"/>
        <v>46100</v>
      </c>
      <c r="M82" s="9"/>
      <c r="N82" s="8"/>
    </row>
    <row r="83" spans="1:14" s="2" customFormat="1" ht="18" customHeight="1">
      <c r="A83" s="8"/>
      <c r="B83" s="8"/>
      <c r="C83" s="8"/>
      <c r="D83" s="8"/>
      <c r="E83" s="14"/>
      <c r="F83" s="8"/>
      <c r="G83" s="15" t="s">
        <v>188</v>
      </c>
      <c r="H83" s="8">
        <f t="shared" si="3"/>
        <v>290877</v>
      </c>
      <c r="I83" s="8">
        <f>SUM(I84:I90)</f>
        <v>290877</v>
      </c>
      <c r="J83" s="8">
        <f>SUM(J84:J90)</f>
        <v>0</v>
      </c>
      <c r="K83" s="8">
        <f>SUM(K84:K90)</f>
        <v>330000</v>
      </c>
      <c r="L83" s="8">
        <f t="shared" si="4"/>
        <v>39123</v>
      </c>
      <c r="M83" s="9">
        <f>L83/H83</f>
        <v>0.13450014954774697</v>
      </c>
      <c r="N83" s="8"/>
    </row>
    <row r="84" spans="1:14" s="2" customFormat="1" ht="18" customHeight="1">
      <c r="A84" s="8"/>
      <c r="B84" s="8"/>
      <c r="C84" s="8"/>
      <c r="D84" s="8"/>
      <c r="E84" s="14"/>
      <c r="F84" s="8"/>
      <c r="G84" s="16" t="s">
        <v>189</v>
      </c>
      <c r="H84" s="8">
        <f t="shared" si="3"/>
        <v>0</v>
      </c>
      <c r="I84" s="8"/>
      <c r="J84" s="8"/>
      <c r="K84" s="8"/>
      <c r="L84" s="8">
        <f t="shared" si="4"/>
        <v>0</v>
      </c>
      <c r="M84" s="9"/>
      <c r="N84" s="8"/>
    </row>
    <row r="85" spans="1:14" s="2" customFormat="1" ht="18" customHeight="1">
      <c r="A85" s="8"/>
      <c r="B85" s="8"/>
      <c r="C85" s="8"/>
      <c r="D85" s="8"/>
      <c r="E85" s="14"/>
      <c r="F85" s="8"/>
      <c r="G85" s="16" t="s">
        <v>190</v>
      </c>
      <c r="H85" s="8">
        <f t="shared" si="3"/>
        <v>0</v>
      </c>
      <c r="I85" s="8"/>
      <c r="J85" s="8"/>
      <c r="K85" s="8"/>
      <c r="L85" s="8">
        <f t="shared" si="4"/>
        <v>0</v>
      </c>
      <c r="M85" s="9"/>
      <c r="N85" s="8"/>
    </row>
    <row r="86" spans="1:14" s="2" customFormat="1" ht="18" customHeight="1">
      <c r="A86" s="8"/>
      <c r="B86" s="8"/>
      <c r="C86" s="8"/>
      <c r="D86" s="8"/>
      <c r="E86" s="14"/>
      <c r="F86" s="8"/>
      <c r="G86" s="16" t="s">
        <v>191</v>
      </c>
      <c r="H86" s="8">
        <f t="shared" si="3"/>
        <v>0</v>
      </c>
      <c r="I86" s="8"/>
      <c r="J86" s="8"/>
      <c r="K86" s="8"/>
      <c r="L86" s="8">
        <f t="shared" si="4"/>
        <v>0</v>
      </c>
      <c r="M86" s="9"/>
      <c r="N86" s="8"/>
    </row>
    <row r="87" spans="1:14" s="2" customFormat="1" ht="18" customHeight="1">
      <c r="A87" s="8"/>
      <c r="B87" s="8"/>
      <c r="C87" s="8"/>
      <c r="D87" s="8"/>
      <c r="E87" s="14"/>
      <c r="F87" s="8"/>
      <c r="G87" s="16" t="s">
        <v>192</v>
      </c>
      <c r="H87" s="8">
        <f t="shared" si="3"/>
        <v>0</v>
      </c>
      <c r="I87" s="8"/>
      <c r="J87" s="8"/>
      <c r="K87" s="8"/>
      <c r="L87" s="8">
        <f t="shared" si="4"/>
        <v>0</v>
      </c>
      <c r="M87" s="9"/>
      <c r="N87" s="8"/>
    </row>
    <row r="88" spans="1:14" s="2" customFormat="1" ht="18" customHeight="1">
      <c r="A88" s="8"/>
      <c r="B88" s="8"/>
      <c r="C88" s="8"/>
      <c r="D88" s="8"/>
      <c r="E88" s="14"/>
      <c r="F88" s="8"/>
      <c r="G88" s="15" t="s">
        <v>193</v>
      </c>
      <c r="H88" s="8">
        <f t="shared" si="3"/>
        <v>0</v>
      </c>
      <c r="I88" s="8"/>
      <c r="J88" s="8"/>
      <c r="K88" s="8"/>
      <c r="L88" s="8">
        <f t="shared" si="4"/>
        <v>0</v>
      </c>
      <c r="M88" s="9"/>
      <c r="N88" s="8"/>
    </row>
    <row r="89" spans="1:14" s="2" customFormat="1" ht="18" customHeight="1">
      <c r="A89" s="8"/>
      <c r="B89" s="8"/>
      <c r="C89" s="8"/>
      <c r="D89" s="8"/>
      <c r="E89" s="14"/>
      <c r="F89" s="8"/>
      <c r="G89" s="15" t="s">
        <v>194</v>
      </c>
      <c r="H89" s="8">
        <f t="shared" si="3"/>
        <v>0</v>
      </c>
      <c r="I89" s="8"/>
      <c r="J89" s="8"/>
      <c r="K89" s="8"/>
      <c r="L89" s="8">
        <f t="shared" si="4"/>
        <v>0</v>
      </c>
      <c r="M89" s="9"/>
      <c r="N89" s="8"/>
    </row>
    <row r="90" spans="1:14" s="2" customFormat="1" ht="18" customHeight="1">
      <c r="A90" s="8"/>
      <c r="B90" s="8"/>
      <c r="C90" s="8"/>
      <c r="D90" s="8"/>
      <c r="E90" s="14"/>
      <c r="F90" s="8"/>
      <c r="G90" s="16" t="s">
        <v>195</v>
      </c>
      <c r="H90" s="8">
        <f t="shared" si="3"/>
        <v>290877</v>
      </c>
      <c r="I90" s="8">
        <v>290877</v>
      </c>
      <c r="J90" s="8"/>
      <c r="K90" s="8">
        <v>330000</v>
      </c>
      <c r="L90" s="8">
        <f t="shared" si="4"/>
        <v>39123</v>
      </c>
      <c r="M90" s="9"/>
      <c r="N90" s="8"/>
    </row>
    <row r="91" spans="1:14" s="2" customFormat="1" ht="18" customHeight="1">
      <c r="A91" s="8"/>
      <c r="B91" s="8"/>
      <c r="C91" s="8"/>
      <c r="D91" s="8"/>
      <c r="E91" s="14"/>
      <c r="F91" s="8"/>
      <c r="G91" s="15" t="s">
        <v>196</v>
      </c>
      <c r="H91" s="8">
        <f t="shared" si="3"/>
        <v>0</v>
      </c>
      <c r="I91" s="8">
        <f>SUM(I92:I98)</f>
        <v>0</v>
      </c>
      <c r="J91" s="8">
        <f>SUM(J92:J98)</f>
        <v>0</v>
      </c>
      <c r="K91" s="8">
        <f>SUM(K92:K98)</f>
        <v>0</v>
      </c>
      <c r="L91" s="8">
        <f t="shared" si="4"/>
        <v>0</v>
      </c>
      <c r="M91" s="9"/>
      <c r="N91" s="8"/>
    </row>
    <row r="92" spans="1:14" s="2" customFormat="1" ht="18" customHeight="1">
      <c r="A92" s="8"/>
      <c r="B92" s="8"/>
      <c r="C92" s="8"/>
      <c r="D92" s="8"/>
      <c r="E92" s="14"/>
      <c r="F92" s="8"/>
      <c r="G92" s="16" t="s">
        <v>197</v>
      </c>
      <c r="H92" s="8">
        <f t="shared" si="3"/>
        <v>0</v>
      </c>
      <c r="I92" s="8"/>
      <c r="J92" s="8"/>
      <c r="K92" s="8"/>
      <c r="L92" s="8">
        <f t="shared" si="4"/>
        <v>0</v>
      </c>
      <c r="M92" s="9"/>
      <c r="N92" s="8"/>
    </row>
    <row r="93" spans="1:14" s="2" customFormat="1" ht="18" customHeight="1">
      <c r="A93" s="8"/>
      <c r="B93" s="8"/>
      <c r="C93" s="8"/>
      <c r="D93" s="8"/>
      <c r="E93" s="14"/>
      <c r="F93" s="8"/>
      <c r="G93" s="16" t="s">
        <v>198</v>
      </c>
      <c r="H93" s="8">
        <f t="shared" si="3"/>
        <v>0</v>
      </c>
      <c r="I93" s="8"/>
      <c r="J93" s="8"/>
      <c r="K93" s="8">
        <f>SUM(K94:K97)</f>
        <v>0</v>
      </c>
      <c r="L93" s="8">
        <f t="shared" si="4"/>
        <v>0</v>
      </c>
      <c r="M93" s="9"/>
      <c r="N93" s="8"/>
    </row>
    <row r="94" spans="1:14" s="2" customFormat="1" ht="18" customHeight="1">
      <c r="A94" s="8"/>
      <c r="B94" s="8"/>
      <c r="C94" s="8"/>
      <c r="D94" s="8"/>
      <c r="E94" s="14"/>
      <c r="F94" s="8"/>
      <c r="G94" s="16" t="s">
        <v>199</v>
      </c>
      <c r="H94" s="8">
        <f t="shared" si="3"/>
        <v>0</v>
      </c>
      <c r="I94" s="8"/>
      <c r="J94" s="8"/>
      <c r="K94" s="8"/>
      <c r="L94" s="8">
        <f t="shared" si="4"/>
        <v>0</v>
      </c>
      <c r="M94" s="9"/>
      <c r="N94" s="8"/>
    </row>
    <row r="95" spans="1:14" s="2" customFormat="1" ht="18" customHeight="1">
      <c r="A95" s="8"/>
      <c r="B95" s="8"/>
      <c r="C95" s="8"/>
      <c r="D95" s="8"/>
      <c r="E95" s="14"/>
      <c r="F95" s="8"/>
      <c r="G95" s="16" t="s">
        <v>200</v>
      </c>
      <c r="H95" s="8">
        <f t="shared" si="3"/>
        <v>0</v>
      </c>
      <c r="I95" s="8"/>
      <c r="J95" s="8"/>
      <c r="K95" s="8"/>
      <c r="L95" s="8">
        <f t="shared" si="4"/>
        <v>0</v>
      </c>
      <c r="M95" s="9"/>
      <c r="N95" s="8"/>
    </row>
    <row r="96" spans="1:14" s="2" customFormat="1" ht="18" customHeight="1">
      <c r="A96" s="8"/>
      <c r="B96" s="8"/>
      <c r="C96" s="8"/>
      <c r="D96" s="8"/>
      <c r="E96" s="14"/>
      <c r="F96" s="8"/>
      <c r="G96" s="16" t="s">
        <v>201</v>
      </c>
      <c r="H96" s="8">
        <f t="shared" si="3"/>
        <v>0</v>
      </c>
      <c r="I96" s="8"/>
      <c r="J96" s="8"/>
      <c r="K96" s="8"/>
      <c r="L96" s="8">
        <f t="shared" si="4"/>
        <v>0</v>
      </c>
      <c r="M96" s="9"/>
      <c r="N96" s="8"/>
    </row>
    <row r="97" spans="1:14" s="2" customFormat="1" ht="18" customHeight="1">
      <c r="A97" s="8"/>
      <c r="B97" s="8"/>
      <c r="C97" s="8"/>
      <c r="D97" s="8"/>
      <c r="E97" s="14"/>
      <c r="F97" s="8"/>
      <c r="G97" s="16" t="s">
        <v>202</v>
      </c>
      <c r="H97" s="8">
        <f t="shared" si="3"/>
        <v>0</v>
      </c>
      <c r="I97" s="8"/>
      <c r="J97" s="8"/>
      <c r="K97" s="8"/>
      <c r="L97" s="8">
        <f t="shared" si="4"/>
        <v>0</v>
      </c>
      <c r="M97" s="9"/>
      <c r="N97" s="8"/>
    </row>
    <row r="98" spans="1:14" s="2" customFormat="1" ht="18" customHeight="1">
      <c r="A98" s="8"/>
      <c r="B98" s="8"/>
      <c r="C98" s="8"/>
      <c r="D98" s="8"/>
      <c r="E98" s="14"/>
      <c r="F98" s="8"/>
      <c r="G98" s="16" t="s">
        <v>203</v>
      </c>
      <c r="H98" s="8">
        <f t="shared" si="3"/>
        <v>0</v>
      </c>
      <c r="I98" s="8"/>
      <c r="J98" s="8"/>
      <c r="K98" s="8"/>
      <c r="L98" s="8">
        <f t="shared" si="4"/>
        <v>0</v>
      </c>
      <c r="M98" s="9"/>
      <c r="N98" s="8"/>
    </row>
    <row r="99" spans="1:14" s="2" customFormat="1" ht="18" customHeight="1">
      <c r="A99" s="8"/>
      <c r="B99" s="8"/>
      <c r="C99" s="8"/>
      <c r="D99" s="8"/>
      <c r="E99" s="14"/>
      <c r="F99" s="8"/>
      <c r="G99" s="15" t="s">
        <v>204</v>
      </c>
      <c r="H99" s="8">
        <f t="shared" si="3"/>
        <v>3034685</v>
      </c>
      <c r="I99" s="8">
        <f>SUM(I100:I105)</f>
        <v>3034685</v>
      </c>
      <c r="J99" s="8">
        <f>SUM(J100:J105)</f>
        <v>0</v>
      </c>
      <c r="K99" s="8">
        <f>SUM(K100:K105)</f>
        <v>3250000</v>
      </c>
      <c r="L99" s="8">
        <f t="shared" si="4"/>
        <v>215315</v>
      </c>
      <c r="M99" s="9">
        <f>L99/H99</f>
        <v>0.07095135079917685</v>
      </c>
      <c r="N99" s="8"/>
    </row>
    <row r="100" spans="1:14" s="2" customFormat="1" ht="18" customHeight="1">
      <c r="A100" s="8"/>
      <c r="B100" s="8"/>
      <c r="C100" s="8"/>
      <c r="D100" s="8"/>
      <c r="E100" s="14"/>
      <c r="F100" s="8"/>
      <c r="G100" s="16" t="s">
        <v>205</v>
      </c>
      <c r="H100" s="8">
        <f t="shared" si="3"/>
        <v>349428</v>
      </c>
      <c r="I100" s="8">
        <v>349428</v>
      </c>
      <c r="J100" s="8"/>
      <c r="K100" s="8">
        <v>350000</v>
      </c>
      <c r="L100" s="8">
        <f t="shared" si="4"/>
        <v>572</v>
      </c>
      <c r="M100" s="9"/>
      <c r="N100" s="8"/>
    </row>
    <row r="101" spans="1:14" s="2" customFormat="1" ht="18" customHeight="1">
      <c r="A101" s="8"/>
      <c r="B101" s="8"/>
      <c r="C101" s="8"/>
      <c r="D101" s="8"/>
      <c r="E101" s="14"/>
      <c r="F101" s="8"/>
      <c r="G101" s="16" t="s">
        <v>206</v>
      </c>
      <c r="H101" s="8">
        <f t="shared" si="3"/>
        <v>0</v>
      </c>
      <c r="I101" s="8"/>
      <c r="J101" s="8"/>
      <c r="K101" s="8"/>
      <c r="L101" s="8">
        <f t="shared" si="4"/>
        <v>0</v>
      </c>
      <c r="M101" s="9"/>
      <c r="N101" s="8"/>
    </row>
    <row r="102" spans="1:14" s="2" customFormat="1" ht="18" customHeight="1">
      <c r="A102" s="8"/>
      <c r="B102" s="8"/>
      <c r="C102" s="8"/>
      <c r="D102" s="8"/>
      <c r="E102" s="14"/>
      <c r="F102" s="8"/>
      <c r="G102" s="16" t="s">
        <v>207</v>
      </c>
      <c r="H102" s="8">
        <f t="shared" si="3"/>
        <v>0</v>
      </c>
      <c r="I102" s="8"/>
      <c r="J102" s="8"/>
      <c r="K102" s="8"/>
      <c r="L102" s="8">
        <f t="shared" si="4"/>
        <v>0</v>
      </c>
      <c r="M102" s="9"/>
      <c r="N102" s="8"/>
    </row>
    <row r="103" spans="1:14" s="2" customFormat="1" ht="18" customHeight="1">
      <c r="A103" s="8"/>
      <c r="B103" s="8"/>
      <c r="C103" s="8"/>
      <c r="D103" s="8"/>
      <c r="E103" s="14"/>
      <c r="F103" s="8"/>
      <c r="G103" s="16" t="s">
        <v>208</v>
      </c>
      <c r="H103" s="8">
        <f t="shared" si="3"/>
        <v>1434678</v>
      </c>
      <c r="I103" s="8">
        <v>1434678</v>
      </c>
      <c r="J103" s="8"/>
      <c r="K103" s="8">
        <v>1600000</v>
      </c>
      <c r="L103" s="8">
        <f t="shared" si="4"/>
        <v>165322</v>
      </c>
      <c r="M103" s="9">
        <f>L103/H103</f>
        <v>0.11523282576299351</v>
      </c>
      <c r="N103" s="8"/>
    </row>
    <row r="104" spans="1:14" s="2" customFormat="1" ht="18" customHeight="1">
      <c r="A104" s="8"/>
      <c r="B104" s="8"/>
      <c r="C104" s="8"/>
      <c r="D104" s="8"/>
      <c r="E104" s="14"/>
      <c r="F104" s="8"/>
      <c r="G104" s="16" t="s">
        <v>209</v>
      </c>
      <c r="H104" s="8">
        <f t="shared" si="3"/>
        <v>0</v>
      </c>
      <c r="I104" s="8"/>
      <c r="J104" s="8"/>
      <c r="K104" s="8"/>
      <c r="L104" s="8">
        <f t="shared" si="4"/>
        <v>0</v>
      </c>
      <c r="M104" s="9"/>
      <c r="N104" s="8"/>
    </row>
    <row r="105" spans="1:14" s="2" customFormat="1" ht="18" customHeight="1">
      <c r="A105" s="8"/>
      <c r="B105" s="8"/>
      <c r="C105" s="8"/>
      <c r="D105" s="8"/>
      <c r="E105" s="14"/>
      <c r="F105" s="8"/>
      <c r="G105" s="15" t="s">
        <v>210</v>
      </c>
      <c r="H105" s="8">
        <f t="shared" si="3"/>
        <v>1250579</v>
      </c>
      <c r="I105" s="8">
        <v>1250579</v>
      </c>
      <c r="J105" s="8"/>
      <c r="K105" s="8">
        <v>1300000</v>
      </c>
      <c r="L105" s="8">
        <f t="shared" si="4"/>
        <v>49421</v>
      </c>
      <c r="M105" s="9">
        <f>L105/H105</f>
        <v>0.03951849503310067</v>
      </c>
      <c r="N105" s="8"/>
    </row>
    <row r="106" spans="1:14" s="2" customFormat="1" ht="18" customHeight="1">
      <c r="A106" s="8"/>
      <c r="B106" s="8"/>
      <c r="C106" s="8"/>
      <c r="D106" s="8"/>
      <c r="E106" s="14"/>
      <c r="F106" s="8"/>
      <c r="G106" s="15" t="s">
        <v>211</v>
      </c>
      <c r="H106" s="8">
        <f t="shared" si="3"/>
        <v>3749354</v>
      </c>
      <c r="I106" s="8">
        <f>SUM(I107:I113)</f>
        <v>3749354</v>
      </c>
      <c r="J106" s="8">
        <f>SUM(J107:J113)</f>
        <v>0</v>
      </c>
      <c r="K106" s="8">
        <f>SUM(K107:K113)</f>
        <v>3827003.04</v>
      </c>
      <c r="L106" s="8">
        <f t="shared" si="4"/>
        <v>77649.04000000004</v>
      </c>
      <c r="M106" s="9">
        <f>L106/H106</f>
        <v>0.020709978305596122</v>
      </c>
      <c r="N106" s="8"/>
    </row>
    <row r="107" spans="1:14" s="2" customFormat="1" ht="18" customHeight="1">
      <c r="A107" s="8"/>
      <c r="B107" s="8"/>
      <c r="C107" s="8"/>
      <c r="D107" s="8"/>
      <c r="E107" s="14"/>
      <c r="F107" s="8"/>
      <c r="G107" s="16" t="s">
        <v>212</v>
      </c>
      <c r="H107" s="8">
        <f t="shared" si="3"/>
        <v>94350</v>
      </c>
      <c r="I107" s="8">
        <v>94350</v>
      </c>
      <c r="J107" s="8"/>
      <c r="K107" s="8">
        <v>167363.03999999998</v>
      </c>
      <c r="L107" s="8">
        <f t="shared" si="4"/>
        <v>73013.03999999998</v>
      </c>
      <c r="M107" s="9">
        <f>L107/H107</f>
        <v>0.7738531001589823</v>
      </c>
      <c r="N107" s="8"/>
    </row>
    <row r="108" spans="1:14" s="2" customFormat="1" ht="18" customHeight="1">
      <c r="A108" s="8"/>
      <c r="B108" s="8"/>
      <c r="C108" s="8"/>
      <c r="D108" s="8"/>
      <c r="E108" s="14"/>
      <c r="F108" s="8"/>
      <c r="G108" s="16" t="s">
        <v>213</v>
      </c>
      <c r="H108" s="8">
        <f t="shared" si="3"/>
        <v>0</v>
      </c>
      <c r="I108" s="8"/>
      <c r="J108" s="8"/>
      <c r="K108" s="8"/>
      <c r="L108" s="8">
        <f t="shared" si="4"/>
        <v>0</v>
      </c>
      <c r="M108" s="9"/>
      <c r="N108" s="8"/>
    </row>
    <row r="109" spans="1:14" s="2" customFormat="1" ht="18" customHeight="1">
      <c r="A109" s="8"/>
      <c r="B109" s="8"/>
      <c r="C109" s="8"/>
      <c r="D109" s="8"/>
      <c r="E109" s="14"/>
      <c r="F109" s="8"/>
      <c r="G109" s="16" t="s">
        <v>214</v>
      </c>
      <c r="H109" s="8">
        <f t="shared" si="3"/>
        <v>298078</v>
      </c>
      <c r="I109" s="8">
        <v>298078</v>
      </c>
      <c r="J109" s="8"/>
      <c r="K109" s="8">
        <v>300000</v>
      </c>
      <c r="L109" s="8">
        <f t="shared" si="4"/>
        <v>1922</v>
      </c>
      <c r="M109" s="9"/>
      <c r="N109" s="8"/>
    </row>
    <row r="110" spans="1:14" s="2" customFormat="1" ht="18" customHeight="1">
      <c r="A110" s="8"/>
      <c r="B110" s="8"/>
      <c r="C110" s="8"/>
      <c r="D110" s="8"/>
      <c r="E110" s="14"/>
      <c r="F110" s="8"/>
      <c r="G110" s="16" t="s">
        <v>215</v>
      </c>
      <c r="H110" s="8">
        <f t="shared" si="3"/>
        <v>477438</v>
      </c>
      <c r="I110" s="8">
        <v>477438</v>
      </c>
      <c r="J110" s="8"/>
      <c r="K110" s="8">
        <v>420000</v>
      </c>
      <c r="L110" s="8">
        <f t="shared" si="4"/>
        <v>-57438</v>
      </c>
      <c r="M110" s="9">
        <f>L110/H110</f>
        <v>-0.12030462594095988</v>
      </c>
      <c r="N110" s="8"/>
    </row>
    <row r="111" spans="1:14" s="2" customFormat="1" ht="18" customHeight="1">
      <c r="A111" s="8"/>
      <c r="B111" s="8"/>
      <c r="C111" s="8"/>
      <c r="D111" s="8"/>
      <c r="E111" s="14"/>
      <c r="F111" s="8"/>
      <c r="G111" s="16" t="s">
        <v>216</v>
      </c>
      <c r="H111" s="8">
        <f t="shared" si="3"/>
        <v>0</v>
      </c>
      <c r="I111" s="8"/>
      <c r="J111" s="8"/>
      <c r="K111" s="8"/>
      <c r="L111" s="8">
        <f t="shared" si="4"/>
        <v>0</v>
      </c>
      <c r="M111" s="9"/>
      <c r="N111" s="8"/>
    </row>
    <row r="112" spans="1:14" s="2" customFormat="1" ht="18" customHeight="1">
      <c r="A112" s="8"/>
      <c r="B112" s="8"/>
      <c r="C112" s="8"/>
      <c r="D112" s="8"/>
      <c r="E112" s="14"/>
      <c r="F112" s="8"/>
      <c r="G112" s="16" t="s">
        <v>217</v>
      </c>
      <c r="H112" s="8">
        <f t="shared" si="3"/>
        <v>2612400</v>
      </c>
      <c r="I112" s="8">
        <v>2612400</v>
      </c>
      <c r="J112" s="8"/>
      <c r="K112" s="8">
        <v>2639640</v>
      </c>
      <c r="L112" s="8">
        <f t="shared" si="4"/>
        <v>27240</v>
      </c>
      <c r="M112" s="9"/>
      <c r="N112" s="8"/>
    </row>
    <row r="113" spans="1:14" s="2" customFormat="1" ht="18" customHeight="1">
      <c r="A113" s="8"/>
      <c r="B113" s="8"/>
      <c r="C113" s="8"/>
      <c r="D113" s="8"/>
      <c r="E113" s="14"/>
      <c r="F113" s="8"/>
      <c r="G113" s="16" t="s">
        <v>218</v>
      </c>
      <c r="H113" s="8">
        <f t="shared" si="3"/>
        <v>267088</v>
      </c>
      <c r="I113" s="8">
        <v>267088</v>
      </c>
      <c r="J113" s="8"/>
      <c r="K113" s="8">
        <v>300000</v>
      </c>
      <c r="L113" s="8">
        <f t="shared" si="4"/>
        <v>32912</v>
      </c>
      <c r="M113" s="9">
        <f>L113/H113</f>
        <v>0.12322530401964896</v>
      </c>
      <c r="N113" s="8"/>
    </row>
    <row r="114" spans="1:14" s="2" customFormat="1" ht="18" customHeight="1">
      <c r="A114" s="8"/>
      <c r="B114" s="8"/>
      <c r="C114" s="8"/>
      <c r="D114" s="8"/>
      <c r="E114" s="14"/>
      <c r="F114" s="8"/>
      <c r="G114" s="15" t="s">
        <v>219</v>
      </c>
      <c r="H114" s="8">
        <f t="shared" si="3"/>
        <v>0</v>
      </c>
      <c r="I114" s="8">
        <f>SUM(I115:I117)</f>
        <v>0</v>
      </c>
      <c r="J114" s="8">
        <f>SUM(J115:J117)</f>
        <v>0</v>
      </c>
      <c r="K114" s="8">
        <f>SUM(K115:K117)</f>
        <v>0</v>
      </c>
      <c r="L114" s="8">
        <f t="shared" si="4"/>
        <v>0</v>
      </c>
      <c r="M114" s="9"/>
      <c r="N114" s="8"/>
    </row>
    <row r="115" spans="1:14" s="2" customFormat="1" ht="18" customHeight="1">
      <c r="A115" s="8"/>
      <c r="B115" s="8"/>
      <c r="C115" s="8"/>
      <c r="D115" s="8"/>
      <c r="E115" s="14"/>
      <c r="F115" s="8"/>
      <c r="G115" s="16" t="s">
        <v>220</v>
      </c>
      <c r="H115" s="8">
        <f t="shared" si="3"/>
        <v>0</v>
      </c>
      <c r="I115" s="8"/>
      <c r="J115" s="8"/>
      <c r="K115" s="8"/>
      <c r="L115" s="8">
        <f t="shared" si="4"/>
        <v>0</v>
      </c>
      <c r="M115" s="9"/>
      <c r="N115" s="8"/>
    </row>
    <row r="116" spans="1:14" s="2" customFormat="1" ht="18" customHeight="1">
      <c r="A116" s="8"/>
      <c r="B116" s="8"/>
      <c r="C116" s="8"/>
      <c r="D116" s="8"/>
      <c r="E116" s="14"/>
      <c r="F116" s="8"/>
      <c r="G116" s="15" t="s">
        <v>221</v>
      </c>
      <c r="H116" s="8">
        <f t="shared" si="3"/>
        <v>0</v>
      </c>
      <c r="I116" s="8"/>
      <c r="J116" s="8"/>
      <c r="K116" s="8"/>
      <c r="L116" s="8">
        <f t="shared" si="4"/>
        <v>0</v>
      </c>
      <c r="M116" s="9"/>
      <c r="N116" s="8"/>
    </row>
    <row r="117" spans="1:14" s="2" customFormat="1" ht="18" customHeight="1">
      <c r="A117" s="8"/>
      <c r="B117" s="8"/>
      <c r="C117" s="8"/>
      <c r="D117" s="8"/>
      <c r="E117" s="14"/>
      <c r="F117" s="8"/>
      <c r="G117" s="15" t="s">
        <v>222</v>
      </c>
      <c r="H117" s="8">
        <f t="shared" si="3"/>
        <v>0</v>
      </c>
      <c r="I117" s="8"/>
      <c r="J117" s="8"/>
      <c r="K117" s="8"/>
      <c r="L117" s="8">
        <f t="shared" si="4"/>
        <v>0</v>
      </c>
      <c r="M117" s="9"/>
      <c r="N117" s="8"/>
    </row>
    <row r="118" spans="1:14" s="2" customFormat="1" ht="18" customHeight="1">
      <c r="A118" s="8"/>
      <c r="B118" s="8"/>
      <c r="C118" s="8"/>
      <c r="D118" s="8"/>
      <c r="E118" s="14"/>
      <c r="F118" s="8"/>
      <c r="G118" s="15" t="s">
        <v>223</v>
      </c>
      <c r="H118" s="8">
        <f t="shared" si="3"/>
        <v>0</v>
      </c>
      <c r="I118" s="8">
        <f>SUM(I119:I125)</f>
        <v>0</v>
      </c>
      <c r="J118" s="8">
        <f>SUM(J119:J125)</f>
        <v>0</v>
      </c>
      <c r="K118" s="8">
        <f>SUM(K119:K125)</f>
        <v>0</v>
      </c>
      <c r="L118" s="8">
        <f t="shared" si="4"/>
        <v>0</v>
      </c>
      <c r="M118" s="9"/>
      <c r="N118" s="8"/>
    </row>
    <row r="119" spans="1:14" s="2" customFormat="1" ht="18" customHeight="1">
      <c r="A119" s="8"/>
      <c r="B119" s="8"/>
      <c r="C119" s="8"/>
      <c r="D119" s="8"/>
      <c r="E119" s="14"/>
      <c r="F119" s="8"/>
      <c r="G119" s="16" t="s">
        <v>224</v>
      </c>
      <c r="H119" s="8">
        <f t="shared" si="3"/>
        <v>0</v>
      </c>
      <c r="I119" s="8"/>
      <c r="J119" s="8"/>
      <c r="K119" s="8"/>
      <c r="L119" s="8">
        <f t="shared" si="4"/>
        <v>0</v>
      </c>
      <c r="M119" s="9"/>
      <c r="N119" s="8"/>
    </row>
    <row r="120" spans="1:14" s="2" customFormat="1" ht="18" customHeight="1">
      <c r="A120" s="8"/>
      <c r="B120" s="8"/>
      <c r="C120" s="8"/>
      <c r="D120" s="8"/>
      <c r="E120" s="14"/>
      <c r="F120" s="8"/>
      <c r="G120" s="15" t="s">
        <v>225</v>
      </c>
      <c r="H120" s="8"/>
      <c r="I120" s="8"/>
      <c r="J120" s="8"/>
      <c r="K120" s="8"/>
      <c r="L120" s="8"/>
      <c r="M120" s="9"/>
      <c r="N120" s="8"/>
    </row>
    <row r="121" spans="1:14" s="2" customFormat="1" ht="18" customHeight="1">
      <c r="A121" s="8"/>
      <c r="B121" s="8"/>
      <c r="C121" s="8"/>
      <c r="D121" s="8"/>
      <c r="E121" s="14"/>
      <c r="F121" s="8"/>
      <c r="G121" s="15" t="s">
        <v>226</v>
      </c>
      <c r="H121" s="8"/>
      <c r="I121" s="8"/>
      <c r="J121" s="8"/>
      <c r="K121" s="8"/>
      <c r="L121" s="8"/>
      <c r="M121" s="9"/>
      <c r="N121" s="8"/>
    </row>
    <row r="122" spans="1:14" s="2" customFormat="1" ht="18" customHeight="1">
      <c r="A122" s="8"/>
      <c r="B122" s="8"/>
      <c r="C122" s="8"/>
      <c r="D122" s="8"/>
      <c r="E122" s="14"/>
      <c r="F122" s="8"/>
      <c r="G122" s="16" t="s">
        <v>227</v>
      </c>
      <c r="H122" s="8">
        <f aca="true" t="shared" si="5" ref="H122:H140">I122+J122</f>
        <v>0</v>
      </c>
      <c r="I122" s="8"/>
      <c r="J122" s="8"/>
      <c r="K122" s="8"/>
      <c r="L122" s="8">
        <f aca="true" t="shared" si="6" ref="L122:L140">K122-H122</f>
        <v>0</v>
      </c>
      <c r="M122" s="9"/>
      <c r="N122" s="8"/>
    </row>
    <row r="123" spans="1:14" s="2" customFormat="1" ht="18" customHeight="1">
      <c r="A123" s="8"/>
      <c r="B123" s="8"/>
      <c r="C123" s="8"/>
      <c r="D123" s="8"/>
      <c r="E123" s="14"/>
      <c r="F123" s="8"/>
      <c r="G123" s="16" t="s">
        <v>228</v>
      </c>
      <c r="H123" s="8">
        <f t="shared" si="5"/>
        <v>0</v>
      </c>
      <c r="I123" s="8"/>
      <c r="J123" s="8"/>
      <c r="K123" s="8"/>
      <c r="L123" s="8">
        <f t="shared" si="6"/>
        <v>0</v>
      </c>
      <c r="M123" s="9"/>
      <c r="N123" s="8"/>
    </row>
    <row r="124" spans="1:14" s="2" customFormat="1" ht="18" customHeight="1">
      <c r="A124" s="19"/>
      <c r="B124" s="8"/>
      <c r="C124" s="8"/>
      <c r="D124" s="8"/>
      <c r="E124" s="14"/>
      <c r="F124" s="8"/>
      <c r="G124" s="16" t="s">
        <v>229</v>
      </c>
      <c r="H124" s="8">
        <f t="shared" si="5"/>
        <v>0</v>
      </c>
      <c r="I124" s="8"/>
      <c r="J124" s="8"/>
      <c r="K124" s="8"/>
      <c r="L124" s="8">
        <f t="shared" si="6"/>
        <v>0</v>
      </c>
      <c r="M124" s="9"/>
      <c r="N124" s="8"/>
    </row>
    <row r="125" spans="1:14" s="2" customFormat="1" ht="18" customHeight="1">
      <c r="A125" s="20"/>
      <c r="B125" s="8"/>
      <c r="C125" s="8"/>
      <c r="D125" s="8"/>
      <c r="E125" s="14"/>
      <c r="F125" s="8"/>
      <c r="G125" s="16" t="s">
        <v>230</v>
      </c>
      <c r="H125" s="8">
        <f t="shared" si="5"/>
        <v>0</v>
      </c>
      <c r="I125" s="8"/>
      <c r="J125" s="8"/>
      <c r="K125" s="8"/>
      <c r="L125" s="8">
        <f t="shared" si="6"/>
        <v>0</v>
      </c>
      <c r="M125" s="9"/>
      <c r="N125" s="8"/>
    </row>
    <row r="126" spans="1:14" s="2" customFormat="1" ht="18" customHeight="1">
      <c r="A126" s="20"/>
      <c r="B126" s="8"/>
      <c r="C126" s="8"/>
      <c r="D126" s="8"/>
      <c r="E126" s="14"/>
      <c r="F126" s="8"/>
      <c r="G126" s="15" t="s">
        <v>231</v>
      </c>
      <c r="H126" s="8">
        <f t="shared" si="5"/>
        <v>0</v>
      </c>
      <c r="I126" s="8">
        <f>SUM(I127:I129)</f>
        <v>0</v>
      </c>
      <c r="J126" s="8">
        <f>SUM(J127:J129)</f>
        <v>0</v>
      </c>
      <c r="K126" s="8">
        <f>SUM(K127:K129)</f>
        <v>0</v>
      </c>
      <c r="L126" s="8">
        <f t="shared" si="6"/>
        <v>0</v>
      </c>
      <c r="M126" s="9"/>
      <c r="N126" s="8"/>
    </row>
    <row r="127" spans="1:14" s="2" customFormat="1" ht="18" customHeight="1">
      <c r="A127" s="8"/>
      <c r="B127" s="8"/>
      <c r="C127" s="8"/>
      <c r="D127" s="8"/>
      <c r="E127" s="14"/>
      <c r="F127" s="8"/>
      <c r="G127" s="16" t="s">
        <v>232</v>
      </c>
      <c r="H127" s="8">
        <f t="shared" si="5"/>
        <v>0</v>
      </c>
      <c r="I127" s="8"/>
      <c r="J127" s="8"/>
      <c r="K127" s="8"/>
      <c r="L127" s="8">
        <f t="shared" si="6"/>
        <v>0</v>
      </c>
      <c r="M127" s="9"/>
      <c r="N127" s="8"/>
    </row>
    <row r="128" spans="1:14" s="2" customFormat="1" ht="18" customHeight="1">
      <c r="A128" s="8"/>
      <c r="B128" s="8"/>
      <c r="C128" s="8"/>
      <c r="D128" s="8"/>
      <c r="E128" s="14"/>
      <c r="F128" s="8"/>
      <c r="G128" s="15" t="s">
        <v>233</v>
      </c>
      <c r="H128" s="8">
        <f t="shared" si="5"/>
        <v>0</v>
      </c>
      <c r="I128" s="8"/>
      <c r="J128" s="8"/>
      <c r="K128" s="8"/>
      <c r="L128" s="8">
        <f t="shared" si="6"/>
        <v>0</v>
      </c>
      <c r="M128" s="9"/>
      <c r="N128" s="8"/>
    </row>
    <row r="129" spans="1:14" s="2" customFormat="1" ht="18" customHeight="1">
      <c r="A129" s="8"/>
      <c r="B129" s="8"/>
      <c r="C129" s="8"/>
      <c r="D129" s="8"/>
      <c r="E129" s="14"/>
      <c r="F129" s="8"/>
      <c r="G129" s="15" t="s">
        <v>234</v>
      </c>
      <c r="H129" s="8">
        <f t="shared" si="5"/>
        <v>0</v>
      </c>
      <c r="I129" s="8"/>
      <c r="J129" s="8"/>
      <c r="K129" s="8"/>
      <c r="L129" s="8">
        <f t="shared" si="6"/>
        <v>0</v>
      </c>
      <c r="M129" s="9"/>
      <c r="N129" s="8"/>
    </row>
    <row r="130" spans="1:14" s="2" customFormat="1" ht="18" customHeight="1">
      <c r="A130" s="8"/>
      <c r="B130" s="8"/>
      <c r="C130" s="8"/>
      <c r="D130" s="8"/>
      <c r="E130" s="14"/>
      <c r="F130" s="8"/>
      <c r="G130" s="15" t="s">
        <v>235</v>
      </c>
      <c r="H130" s="8">
        <f t="shared" si="5"/>
        <v>0</v>
      </c>
      <c r="I130" s="8"/>
      <c r="J130" s="8"/>
      <c r="K130" s="8"/>
      <c r="L130" s="8">
        <f t="shared" si="6"/>
        <v>0</v>
      </c>
      <c r="M130" s="9"/>
      <c r="N130" s="8"/>
    </row>
    <row r="131" spans="1:14" s="2" customFormat="1" ht="18" customHeight="1">
      <c r="A131" s="8"/>
      <c r="B131" s="8"/>
      <c r="C131" s="8"/>
      <c r="D131" s="8"/>
      <c r="E131" s="14"/>
      <c r="F131" s="8"/>
      <c r="G131" s="15" t="s">
        <v>236</v>
      </c>
      <c r="H131" s="8">
        <f t="shared" si="5"/>
        <v>0</v>
      </c>
      <c r="I131" s="8"/>
      <c r="J131" s="8"/>
      <c r="K131" s="8"/>
      <c r="L131" s="8">
        <f t="shared" si="6"/>
        <v>0</v>
      </c>
      <c r="M131" s="9"/>
      <c r="N131" s="8"/>
    </row>
    <row r="132" spans="1:14" s="2" customFormat="1" ht="18" customHeight="1">
      <c r="A132" s="8"/>
      <c r="B132" s="8"/>
      <c r="C132" s="8"/>
      <c r="D132" s="8"/>
      <c r="E132" s="14"/>
      <c r="F132" s="8"/>
      <c r="G132" s="15" t="s">
        <v>237</v>
      </c>
      <c r="H132" s="8">
        <f t="shared" si="5"/>
        <v>0</v>
      </c>
      <c r="I132" s="8"/>
      <c r="J132" s="8"/>
      <c r="K132" s="8"/>
      <c r="L132" s="8">
        <f t="shared" si="6"/>
        <v>0</v>
      </c>
      <c r="M132" s="9"/>
      <c r="N132" s="8"/>
    </row>
    <row r="133" spans="1:14" s="2" customFormat="1" ht="18" customHeight="1">
      <c r="A133" s="8"/>
      <c r="B133" s="8"/>
      <c r="C133" s="8"/>
      <c r="D133" s="8"/>
      <c r="E133" s="14"/>
      <c r="F133" s="8"/>
      <c r="G133" s="15" t="s">
        <v>238</v>
      </c>
      <c r="H133" s="8">
        <f t="shared" si="5"/>
        <v>0</v>
      </c>
      <c r="I133" s="8">
        <f>SUM(I134:I136)</f>
        <v>0</v>
      </c>
      <c r="J133" s="8">
        <f>SUM(J134:J136)</f>
        <v>0</v>
      </c>
      <c r="K133" s="8">
        <f>SUM(K134:K136)</f>
        <v>0</v>
      </c>
      <c r="L133" s="8">
        <f t="shared" si="6"/>
        <v>0</v>
      </c>
      <c r="M133" s="9"/>
      <c r="N133" s="8"/>
    </row>
    <row r="134" spans="1:14" s="2" customFormat="1" ht="18" customHeight="1">
      <c r="A134" s="8"/>
      <c r="B134" s="8"/>
      <c r="C134" s="8"/>
      <c r="D134" s="8"/>
      <c r="E134" s="14"/>
      <c r="F134" s="8"/>
      <c r="G134" s="16" t="s">
        <v>239</v>
      </c>
      <c r="H134" s="8">
        <f t="shared" si="5"/>
        <v>0</v>
      </c>
      <c r="I134" s="8"/>
      <c r="J134" s="8"/>
      <c r="K134" s="8"/>
      <c r="L134" s="8">
        <f t="shared" si="6"/>
        <v>0</v>
      </c>
      <c r="M134" s="9"/>
      <c r="N134" s="8"/>
    </row>
    <row r="135" spans="1:14" s="2" customFormat="1" ht="18" customHeight="1">
      <c r="A135" s="8"/>
      <c r="B135" s="8"/>
      <c r="C135" s="8"/>
      <c r="D135" s="8"/>
      <c r="E135" s="14"/>
      <c r="F135" s="8"/>
      <c r="G135" s="16" t="s">
        <v>240</v>
      </c>
      <c r="H135" s="8">
        <f t="shared" si="5"/>
        <v>0</v>
      </c>
      <c r="I135" s="8"/>
      <c r="J135" s="8"/>
      <c r="K135" s="8"/>
      <c r="L135" s="8">
        <f t="shared" si="6"/>
        <v>0</v>
      </c>
      <c r="M135" s="9"/>
      <c r="N135" s="8"/>
    </row>
    <row r="136" spans="1:14" s="2" customFormat="1" ht="18" customHeight="1">
      <c r="A136" s="8"/>
      <c r="B136" s="8"/>
      <c r="C136" s="8"/>
      <c r="D136" s="8"/>
      <c r="E136" s="14"/>
      <c r="F136" s="8"/>
      <c r="G136" s="16" t="s">
        <v>241</v>
      </c>
      <c r="H136" s="8">
        <f t="shared" si="5"/>
        <v>0</v>
      </c>
      <c r="I136" s="8"/>
      <c r="J136" s="8"/>
      <c r="K136" s="8"/>
      <c r="L136" s="8">
        <f t="shared" si="6"/>
        <v>0</v>
      </c>
      <c r="M136" s="9"/>
      <c r="N136" s="8"/>
    </row>
    <row r="137" spans="1:14" s="2" customFormat="1" ht="18" customHeight="1">
      <c r="A137" s="8"/>
      <c r="B137" s="8"/>
      <c r="C137" s="8"/>
      <c r="D137" s="8"/>
      <c r="E137" s="14"/>
      <c r="F137" s="8"/>
      <c r="G137" s="15" t="s">
        <v>242</v>
      </c>
      <c r="H137" s="8">
        <f t="shared" si="5"/>
        <v>0</v>
      </c>
      <c r="I137" s="8"/>
      <c r="J137" s="8"/>
      <c r="K137" s="8">
        <v>124865.0399999991</v>
      </c>
      <c r="L137" s="8">
        <f t="shared" si="6"/>
        <v>124865.0399999991</v>
      </c>
      <c r="M137" s="9"/>
      <c r="N137" s="8"/>
    </row>
    <row r="138" spans="1:14" s="2" customFormat="1" ht="18" customHeight="1">
      <c r="A138" s="8"/>
      <c r="B138" s="8"/>
      <c r="C138" s="8"/>
      <c r="D138" s="8"/>
      <c r="E138" s="14"/>
      <c r="F138" s="8"/>
      <c r="G138" s="15" t="s">
        <v>243</v>
      </c>
      <c r="H138" s="8">
        <f>I138+J138</f>
        <v>0</v>
      </c>
      <c r="I138" s="8">
        <f>SUM(I139:I140)</f>
        <v>0</v>
      </c>
      <c r="J138" s="8">
        <f>SUM(J139:J140)</f>
        <v>0</v>
      </c>
      <c r="K138" s="8">
        <f>SUM(K139:K140)</f>
        <v>0</v>
      </c>
      <c r="L138" s="8">
        <f t="shared" si="6"/>
        <v>0</v>
      </c>
      <c r="M138" s="9"/>
      <c r="N138" s="8"/>
    </row>
    <row r="139" spans="1:14" s="2" customFormat="1" ht="18" customHeight="1">
      <c r="A139" s="8"/>
      <c r="B139" s="8"/>
      <c r="C139" s="8"/>
      <c r="D139" s="8"/>
      <c r="E139" s="14"/>
      <c r="F139" s="8"/>
      <c r="G139" s="16" t="s">
        <v>244</v>
      </c>
      <c r="H139" s="8">
        <f t="shared" si="5"/>
        <v>0</v>
      </c>
      <c r="I139" s="8"/>
      <c r="J139" s="8"/>
      <c r="K139" s="8"/>
      <c r="L139" s="8">
        <f t="shared" si="6"/>
        <v>0</v>
      </c>
      <c r="M139" s="9"/>
      <c r="N139" s="8"/>
    </row>
    <row r="140" spans="1:14" s="2" customFormat="1" ht="18" customHeight="1">
      <c r="A140" s="8"/>
      <c r="B140" s="8"/>
      <c r="C140" s="8"/>
      <c r="D140" s="8"/>
      <c r="E140" s="14"/>
      <c r="F140" s="8"/>
      <c r="G140" s="16" t="s">
        <v>245</v>
      </c>
      <c r="H140" s="8">
        <f t="shared" si="5"/>
        <v>0</v>
      </c>
      <c r="I140" s="8"/>
      <c r="J140" s="8"/>
      <c r="K140" s="8"/>
      <c r="L140" s="8">
        <f t="shared" si="6"/>
        <v>0</v>
      </c>
      <c r="M140" s="9"/>
      <c r="N140" s="8"/>
    </row>
    <row r="141" spans="1:14" s="2" customFormat="1" ht="18" customHeight="1">
      <c r="A141" s="21" t="s">
        <v>72</v>
      </c>
      <c r="B141" s="22">
        <f>SUM(B142,B148,B158:B162)</f>
        <v>10220720</v>
      </c>
      <c r="C141" s="22">
        <f>SUM(C142,C148,C158:C162)</f>
        <v>10799505.04</v>
      </c>
      <c r="D141" s="8">
        <f aca="true" t="shared" si="7" ref="D141:D150">C141-B141</f>
        <v>578785.0399999991</v>
      </c>
      <c r="E141" s="9">
        <f>D141/B141</f>
        <v>0.05662859759390719</v>
      </c>
      <c r="F141" s="22"/>
      <c r="G141" s="21" t="s">
        <v>73</v>
      </c>
      <c r="H141" s="23">
        <f>SUM(H142,H149,H155,H159,H156)</f>
        <v>0</v>
      </c>
      <c r="I141" s="23">
        <f>SUM(I142,I149,I155,I159)</f>
        <v>0</v>
      </c>
      <c r="J141" s="23">
        <f>SUM(J142,J149,J155,J159)</f>
        <v>0</v>
      </c>
      <c r="K141" s="23">
        <f>SUM(K142,K149,K155,K159)</f>
        <v>0</v>
      </c>
      <c r="L141" s="8">
        <f>K141-I141</f>
        <v>0</v>
      </c>
      <c r="M141" s="9" t="e">
        <f>L141/H141</f>
        <v>#DIV/0!</v>
      </c>
      <c r="N141" s="44"/>
    </row>
    <row r="142" spans="1:14" s="2" customFormat="1" ht="18" customHeight="1">
      <c r="A142" s="24" t="s">
        <v>74</v>
      </c>
      <c r="B142" s="25">
        <f>SUM(B143:B147)</f>
        <v>0</v>
      </c>
      <c r="C142" s="25">
        <f>SUM(C143:C146)</f>
        <v>0</v>
      </c>
      <c r="D142" s="8">
        <f t="shared" si="7"/>
        <v>0</v>
      </c>
      <c r="E142" s="9"/>
      <c r="F142" s="26"/>
      <c r="G142" s="24" t="s">
        <v>246</v>
      </c>
      <c r="H142" s="27">
        <f>SUM(H143:H145)</f>
        <v>0</v>
      </c>
      <c r="I142" s="27"/>
      <c r="J142" s="27"/>
      <c r="K142" s="27"/>
      <c r="L142" s="8">
        <f>K142-I142</f>
        <v>0</v>
      </c>
      <c r="M142" s="9"/>
      <c r="N142" s="26"/>
    </row>
    <row r="143" spans="1:14" s="2" customFormat="1" ht="18" customHeight="1">
      <c r="A143" s="12" t="s">
        <v>76</v>
      </c>
      <c r="B143" s="28"/>
      <c r="C143" s="28"/>
      <c r="D143" s="8">
        <f t="shared" si="7"/>
        <v>0</v>
      </c>
      <c r="E143" s="9"/>
      <c r="F143" s="28"/>
      <c r="G143" s="29" t="s">
        <v>77</v>
      </c>
      <c r="H143" s="30"/>
      <c r="I143" s="30"/>
      <c r="J143" s="30"/>
      <c r="K143" s="30"/>
      <c r="L143" s="8">
        <f>K143-I143</f>
        <v>0</v>
      </c>
      <c r="M143" s="9"/>
      <c r="N143" s="45"/>
    </row>
    <row r="144" spans="1:14" s="2" customFormat="1" ht="18" customHeight="1">
      <c r="A144" s="12" t="s">
        <v>78</v>
      </c>
      <c r="B144" s="28"/>
      <c r="C144" s="28"/>
      <c r="D144" s="8">
        <f t="shared" si="7"/>
        <v>0</v>
      </c>
      <c r="E144" s="9"/>
      <c r="F144" s="28"/>
      <c r="G144" s="29" t="s">
        <v>79</v>
      </c>
      <c r="H144" s="30"/>
      <c r="I144" s="30"/>
      <c r="J144" s="30"/>
      <c r="K144" s="30"/>
      <c r="L144" s="8">
        <f>K144-I144</f>
        <v>0</v>
      </c>
      <c r="M144" s="9"/>
      <c r="N144" s="46"/>
    </row>
    <row r="145" spans="1:14" s="2" customFormat="1" ht="18" customHeight="1">
      <c r="A145" s="12" t="s">
        <v>80</v>
      </c>
      <c r="B145" s="28"/>
      <c r="C145" s="28"/>
      <c r="D145" s="8">
        <f t="shared" si="7"/>
        <v>0</v>
      </c>
      <c r="E145" s="9"/>
      <c r="F145" s="28"/>
      <c r="G145" s="29" t="s">
        <v>81</v>
      </c>
      <c r="H145" s="30">
        <f>SUM(I145:J145)</f>
        <v>0</v>
      </c>
      <c r="I145" s="30"/>
      <c r="J145" s="30"/>
      <c r="K145" s="30"/>
      <c r="L145" s="8">
        <f>K145-I145</f>
        <v>0</v>
      </c>
      <c r="M145" s="9"/>
      <c r="N145" s="45"/>
    </row>
    <row r="146" spans="1:14" s="2" customFormat="1" ht="18" customHeight="1">
      <c r="A146" s="12" t="s">
        <v>82</v>
      </c>
      <c r="B146" s="28"/>
      <c r="C146" s="28"/>
      <c r="D146" s="8">
        <f t="shared" si="7"/>
        <v>0</v>
      </c>
      <c r="E146" s="9"/>
      <c r="F146" s="28"/>
      <c r="G146" s="31"/>
      <c r="H146" s="30"/>
      <c r="I146" s="30"/>
      <c r="J146" s="30"/>
      <c r="K146" s="30"/>
      <c r="L146" s="8"/>
      <c r="M146" s="9"/>
      <c r="N146" s="45"/>
    </row>
    <row r="147" spans="1:14" s="2" customFormat="1" ht="18" customHeight="1">
      <c r="A147" s="12" t="s">
        <v>83</v>
      </c>
      <c r="B147" s="28"/>
      <c r="C147" s="28"/>
      <c r="D147" s="8">
        <f t="shared" si="7"/>
        <v>0</v>
      </c>
      <c r="E147" s="9"/>
      <c r="F147" s="28"/>
      <c r="G147" s="31"/>
      <c r="H147" s="30"/>
      <c r="I147" s="30"/>
      <c r="J147" s="30"/>
      <c r="K147" s="30"/>
      <c r="L147" s="8"/>
      <c r="M147" s="9"/>
      <c r="N147" s="45"/>
    </row>
    <row r="148" spans="1:14" s="2" customFormat="1" ht="18" customHeight="1">
      <c r="A148" s="32" t="s">
        <v>247</v>
      </c>
      <c r="B148" s="28">
        <f>SUM(B149:B157)</f>
        <v>10063573</v>
      </c>
      <c r="C148" s="28">
        <f>SUM(C149:C157)</f>
        <v>10129865.04</v>
      </c>
      <c r="D148" s="8">
        <f t="shared" si="7"/>
        <v>66292.0399999991</v>
      </c>
      <c r="E148" s="9">
        <f>D148/B148</f>
        <v>0.006587326389941138</v>
      </c>
      <c r="F148" s="28"/>
      <c r="G148" s="31"/>
      <c r="H148" s="30"/>
      <c r="I148" s="30"/>
      <c r="J148" s="30"/>
      <c r="K148" s="30"/>
      <c r="L148" s="8">
        <f>K148-I148</f>
        <v>0</v>
      </c>
      <c r="M148" s="9"/>
      <c r="N148" s="46"/>
    </row>
    <row r="149" spans="1:14" s="2" customFormat="1" ht="18" customHeight="1">
      <c r="A149" s="33" t="s">
        <v>85</v>
      </c>
      <c r="B149" s="13">
        <v>630000</v>
      </c>
      <c r="C149" s="13">
        <v>630000</v>
      </c>
      <c r="D149" s="8">
        <f t="shared" si="7"/>
        <v>0</v>
      </c>
      <c r="E149" s="9">
        <f>D149/B149</f>
        <v>0</v>
      </c>
      <c r="F149" s="28"/>
      <c r="G149" s="34" t="s">
        <v>86</v>
      </c>
      <c r="H149" s="30"/>
      <c r="I149" s="30"/>
      <c r="J149" s="30"/>
      <c r="K149" s="30"/>
      <c r="L149" s="8">
        <f>K149-I149</f>
        <v>0</v>
      </c>
      <c r="M149" s="9"/>
      <c r="N149" s="45"/>
    </row>
    <row r="150" spans="1:14" s="2" customFormat="1" ht="18" customHeight="1">
      <c r="A150" s="33" t="s">
        <v>87</v>
      </c>
      <c r="B150" s="13">
        <v>855554</v>
      </c>
      <c r="C150" s="13">
        <v>855554</v>
      </c>
      <c r="D150" s="8">
        <f t="shared" si="7"/>
        <v>0</v>
      </c>
      <c r="E150" s="9">
        <f>D150/B150</f>
        <v>0</v>
      </c>
      <c r="F150" s="28"/>
      <c r="G150" s="34"/>
      <c r="H150" s="30"/>
      <c r="I150" s="30"/>
      <c r="J150" s="30"/>
      <c r="K150" s="30"/>
      <c r="L150" s="8">
        <f>K150-I150</f>
        <v>0</v>
      </c>
      <c r="M150" s="9"/>
      <c r="N150" s="45"/>
    </row>
    <row r="151" spans="1:14" s="2" customFormat="1" ht="18" customHeight="1">
      <c r="A151" s="33" t="s">
        <v>88</v>
      </c>
      <c r="B151" s="13"/>
      <c r="C151" s="13"/>
      <c r="D151" s="8">
        <f aca="true" t="shared" si="8" ref="D151:D159">C151-B151</f>
        <v>0</v>
      </c>
      <c r="E151" s="9"/>
      <c r="F151" s="28"/>
      <c r="G151" s="35"/>
      <c r="H151" s="30"/>
      <c r="I151" s="30"/>
      <c r="J151" s="30"/>
      <c r="K151" s="30"/>
      <c r="L151" s="8">
        <f aca="true" t="shared" si="9" ref="L151:L158">K151-I151</f>
        <v>0</v>
      </c>
      <c r="M151" s="9"/>
      <c r="N151" s="45"/>
    </row>
    <row r="152" spans="1:14" s="2" customFormat="1" ht="18" customHeight="1">
      <c r="A152" s="33" t="s">
        <v>89</v>
      </c>
      <c r="B152" s="13"/>
      <c r="C152" s="13"/>
      <c r="D152" s="8">
        <f t="shared" si="8"/>
        <v>0</v>
      </c>
      <c r="E152" s="9"/>
      <c r="F152" s="28"/>
      <c r="G152" s="35"/>
      <c r="H152" s="30"/>
      <c r="I152" s="30"/>
      <c r="J152" s="30"/>
      <c r="K152" s="30"/>
      <c r="L152" s="8">
        <f t="shared" si="9"/>
        <v>0</v>
      </c>
      <c r="M152" s="9"/>
      <c r="N152" s="45"/>
    </row>
    <row r="153" spans="1:14" s="2" customFormat="1" ht="18" customHeight="1">
      <c r="A153" s="33" t="s">
        <v>90</v>
      </c>
      <c r="B153" s="13"/>
      <c r="C153" s="13"/>
      <c r="D153" s="8">
        <f t="shared" si="8"/>
        <v>0</v>
      </c>
      <c r="E153" s="9"/>
      <c r="F153" s="28"/>
      <c r="G153" s="36"/>
      <c r="H153" s="30"/>
      <c r="I153" s="30"/>
      <c r="J153" s="30"/>
      <c r="K153" s="30"/>
      <c r="L153" s="8">
        <f t="shared" si="9"/>
        <v>0</v>
      </c>
      <c r="M153" s="9"/>
      <c r="N153" s="45"/>
    </row>
    <row r="154" spans="1:14" s="2" customFormat="1" ht="18" customHeight="1">
      <c r="A154" s="33" t="s">
        <v>91</v>
      </c>
      <c r="B154" s="13"/>
      <c r="C154" s="13"/>
      <c r="D154" s="8">
        <f t="shared" si="8"/>
        <v>0</v>
      </c>
      <c r="E154" s="9"/>
      <c r="F154" s="28"/>
      <c r="G154" s="36"/>
      <c r="H154" s="30"/>
      <c r="I154" s="30"/>
      <c r="J154" s="30"/>
      <c r="K154" s="30"/>
      <c r="L154" s="8">
        <f t="shared" si="9"/>
        <v>0</v>
      </c>
      <c r="M154" s="9"/>
      <c r="N154" s="45"/>
    </row>
    <row r="155" spans="1:14" s="2" customFormat="1" ht="15">
      <c r="A155" s="33" t="s">
        <v>93</v>
      </c>
      <c r="B155" s="13"/>
      <c r="C155" s="13"/>
      <c r="D155" s="8">
        <f t="shared" si="8"/>
        <v>0</v>
      </c>
      <c r="E155" s="9"/>
      <c r="F155" s="28"/>
      <c r="G155" s="24" t="s">
        <v>248</v>
      </c>
      <c r="H155" s="30"/>
      <c r="I155" s="47"/>
      <c r="J155" s="47"/>
      <c r="K155" s="47"/>
      <c r="L155" s="8">
        <f t="shared" si="9"/>
        <v>0</v>
      </c>
      <c r="M155" s="9"/>
      <c r="N155" s="45"/>
    </row>
    <row r="156" spans="1:14" s="2" customFormat="1" ht="15">
      <c r="A156" s="33" t="s">
        <v>94</v>
      </c>
      <c r="B156" s="13">
        <v>419000</v>
      </c>
      <c r="C156" s="13">
        <v>419000</v>
      </c>
      <c r="D156" s="8">
        <f t="shared" si="8"/>
        <v>0</v>
      </c>
      <c r="E156" s="9">
        <f>D156/B156</f>
        <v>0</v>
      </c>
      <c r="F156" s="28"/>
      <c r="G156" s="37" t="s">
        <v>249</v>
      </c>
      <c r="H156" s="30"/>
      <c r="I156" s="47"/>
      <c r="J156" s="47"/>
      <c r="K156" s="47"/>
      <c r="L156" s="8">
        <f t="shared" si="9"/>
        <v>0</v>
      </c>
      <c r="M156" s="9"/>
      <c r="N156" s="45"/>
    </row>
    <row r="157" spans="1:14" s="2" customFormat="1" ht="15">
      <c r="A157" s="33" t="s">
        <v>96</v>
      </c>
      <c r="B157" s="13">
        <v>8159019</v>
      </c>
      <c r="C157" s="13">
        <v>8225311.04</v>
      </c>
      <c r="D157" s="8">
        <f t="shared" si="8"/>
        <v>66292.04000000004</v>
      </c>
      <c r="E157" s="9">
        <f>D157/B157</f>
        <v>0.008125001302239894</v>
      </c>
      <c r="F157" s="28"/>
      <c r="G157" s="24"/>
      <c r="H157" s="30"/>
      <c r="I157" s="47"/>
      <c r="J157" s="47"/>
      <c r="K157" s="47"/>
      <c r="L157" s="8">
        <f t="shared" si="9"/>
        <v>0</v>
      </c>
      <c r="M157" s="9"/>
      <c r="N157" s="45"/>
    </row>
    <row r="158" spans="1:14" s="2" customFormat="1" ht="13.5">
      <c r="A158" s="32" t="s">
        <v>97</v>
      </c>
      <c r="B158" s="13"/>
      <c r="C158" s="57"/>
      <c r="D158" s="8">
        <f t="shared" si="8"/>
        <v>0</v>
      </c>
      <c r="E158" s="9"/>
      <c r="F158" s="28"/>
      <c r="G158" s="24"/>
      <c r="H158" s="30"/>
      <c r="I158" s="30"/>
      <c r="J158" s="30"/>
      <c r="K158" s="30"/>
      <c r="L158" s="8">
        <f t="shared" si="9"/>
        <v>0</v>
      </c>
      <c r="M158" s="9"/>
      <c r="N158" s="45"/>
    </row>
    <row r="159" spans="1:14" s="2" customFormat="1" ht="13.5">
      <c r="A159" s="24" t="s">
        <v>98</v>
      </c>
      <c r="B159" s="84">
        <v>137852</v>
      </c>
      <c r="C159" s="84"/>
      <c r="D159" s="8">
        <f t="shared" si="8"/>
        <v>-137852</v>
      </c>
      <c r="E159" s="9"/>
      <c r="F159" s="28"/>
      <c r="G159" s="24" t="s">
        <v>250</v>
      </c>
      <c r="H159" s="38"/>
      <c r="I159" s="38"/>
      <c r="J159" s="38"/>
      <c r="K159" s="38"/>
      <c r="L159" s="8"/>
      <c r="M159" s="9" t="e">
        <f>L159/H159</f>
        <v>#DIV/0!</v>
      </c>
      <c r="N159" s="45"/>
    </row>
    <row r="160" spans="1:14" s="2" customFormat="1" ht="13.5">
      <c r="A160" s="39" t="s">
        <v>99</v>
      </c>
      <c r="B160" s="84">
        <v>19295</v>
      </c>
      <c r="C160" s="28">
        <v>669640</v>
      </c>
      <c r="D160" s="8"/>
      <c r="E160" s="9"/>
      <c r="F160" s="28"/>
      <c r="G160" s="24"/>
      <c r="H160" s="38"/>
      <c r="I160" s="38"/>
      <c r="J160" s="38"/>
      <c r="K160" s="38"/>
      <c r="L160" s="8"/>
      <c r="M160" s="9"/>
      <c r="N160" s="45"/>
    </row>
    <row r="161" spans="1:14" s="2" customFormat="1" ht="13.5">
      <c r="A161" s="40" t="s">
        <v>101</v>
      </c>
      <c r="B161" s="28"/>
      <c r="C161" s="28"/>
      <c r="D161" s="8">
        <f>C161-B161</f>
        <v>0</v>
      </c>
      <c r="E161" s="9"/>
      <c r="F161" s="28"/>
      <c r="G161" s="41" t="s">
        <v>251</v>
      </c>
      <c r="H161" s="30"/>
      <c r="I161" s="30"/>
      <c r="J161" s="30"/>
      <c r="K161" s="30"/>
      <c r="L161" s="8"/>
      <c r="M161" s="9"/>
      <c r="N161" s="45"/>
    </row>
    <row r="162" spans="1:14" s="2" customFormat="1" ht="13.5">
      <c r="A162" s="40" t="s">
        <v>103</v>
      </c>
      <c r="B162" s="36"/>
      <c r="C162" s="36"/>
      <c r="D162" s="8">
        <f>C162-B162</f>
        <v>0</v>
      </c>
      <c r="E162" s="9"/>
      <c r="F162" s="28"/>
      <c r="G162" s="41" t="s">
        <v>252</v>
      </c>
      <c r="H162" s="30"/>
      <c r="I162" s="30"/>
      <c r="J162" s="30"/>
      <c r="K162" s="30"/>
      <c r="L162" s="8">
        <f>K162-H162</f>
        <v>0</v>
      </c>
      <c r="M162" s="9"/>
      <c r="N162" s="48"/>
    </row>
    <row r="163" spans="1:14" s="2" customFormat="1" ht="14.25">
      <c r="A163" s="7" t="s">
        <v>105</v>
      </c>
      <c r="B163" s="42">
        <f>B7+B141</f>
        <v>10744720</v>
      </c>
      <c r="C163" s="42">
        <f>C7+C141</f>
        <v>11354505.04</v>
      </c>
      <c r="D163" s="8">
        <f>C163-B163</f>
        <v>609785.0399999991</v>
      </c>
      <c r="E163" s="9">
        <f>D163/B163</f>
        <v>0.05675206426970634</v>
      </c>
      <c r="F163" s="42"/>
      <c r="G163" s="7" t="s">
        <v>106</v>
      </c>
      <c r="H163" s="43">
        <f>H7+H141</f>
        <v>10744720</v>
      </c>
      <c r="I163" s="43">
        <f>I7+I141</f>
        <v>10744720</v>
      </c>
      <c r="J163" s="43">
        <f>J7+J141</f>
        <v>0</v>
      </c>
      <c r="K163" s="43">
        <f>K7+K141</f>
        <v>11354505.04</v>
      </c>
      <c r="L163" s="8">
        <f>K163-H163</f>
        <v>609785.0399999991</v>
      </c>
      <c r="M163" s="9">
        <f>L163/H163</f>
        <v>0.05675206426970634</v>
      </c>
      <c r="N163" s="42"/>
    </row>
    <row r="164" s="2" customFormat="1" ht="12.75">
      <c r="G164" s="3"/>
    </row>
    <row r="165" s="2" customFormat="1" ht="12.75">
      <c r="G165" s="3"/>
    </row>
    <row r="166" s="2" customFormat="1" ht="12.75">
      <c r="G166" s="3"/>
    </row>
    <row r="167" s="2" customFormat="1" ht="12.75">
      <c r="G167" s="3"/>
    </row>
    <row r="168" spans="4:8" s="3" customFormat="1" ht="12.75">
      <c r="D168" s="2"/>
      <c r="H168" s="2"/>
    </row>
    <row r="169" spans="4:8" s="3" customFormat="1" ht="12.75">
      <c r="D169" s="2"/>
      <c r="H169" s="2"/>
    </row>
    <row r="170" spans="4:8" s="3" customFormat="1" ht="12.75">
      <c r="D170" s="2"/>
      <c r="H170" s="2"/>
    </row>
    <row r="171" spans="4:8" s="3" customFormat="1" ht="12.75">
      <c r="D171" s="2"/>
      <c r="H171" s="2"/>
    </row>
    <row r="172" spans="4:8" s="3" customFormat="1" ht="12.75">
      <c r="D172" s="2"/>
      <c r="H172" s="2"/>
    </row>
    <row r="173" spans="4:8" s="3" customFormat="1" ht="12.75">
      <c r="D173" s="2"/>
      <c r="H173" s="2"/>
    </row>
    <row r="174" spans="4:8" s="3" customFormat="1" ht="12.75">
      <c r="D174" s="2"/>
      <c r="H174" s="2"/>
    </row>
    <row r="175" spans="4:8" s="3" customFormat="1" ht="12.75">
      <c r="D175" s="2"/>
      <c r="H175" s="2"/>
    </row>
    <row r="176" spans="4:8" s="3" customFormat="1" ht="12.75">
      <c r="D176" s="2"/>
      <c r="H176" s="2"/>
    </row>
    <row r="177" spans="4:8" s="3" customFormat="1" ht="12.75">
      <c r="D177" s="2"/>
      <c r="H177" s="2"/>
    </row>
    <row r="178" spans="4:8" s="3" customFormat="1" ht="12.75">
      <c r="D178" s="2"/>
      <c r="H178" s="2"/>
    </row>
    <row r="179" spans="4:8" s="3" customFormat="1" ht="12.75">
      <c r="D179" s="2"/>
      <c r="H179" s="2"/>
    </row>
    <row r="180" spans="4:8" s="3" customFormat="1" ht="12.75">
      <c r="D180" s="2"/>
      <c r="H180" s="2"/>
    </row>
    <row r="181" spans="4:8" s="3" customFormat="1" ht="12.75">
      <c r="D181" s="2"/>
      <c r="H181" s="2"/>
    </row>
    <row r="182" spans="4:8" s="3" customFormat="1" ht="12.75">
      <c r="D182" s="2"/>
      <c r="H182" s="2"/>
    </row>
    <row r="183" spans="4:8" s="3" customFormat="1" ht="12.75">
      <c r="D183" s="2"/>
      <c r="H183" s="2"/>
    </row>
    <row r="184" spans="4:8" s="3" customFormat="1" ht="12.75">
      <c r="D184" s="2"/>
      <c r="H184" s="2"/>
    </row>
    <row r="185" spans="4:8" s="3" customFormat="1" ht="12.75">
      <c r="D185" s="2"/>
      <c r="H185" s="2"/>
    </row>
    <row r="186" spans="4:8" s="3" customFormat="1" ht="12.75">
      <c r="D186" s="2"/>
      <c r="H186" s="2"/>
    </row>
    <row r="187" spans="4:8" s="3" customFormat="1" ht="12.75">
      <c r="D187" s="2"/>
      <c r="H187" s="2"/>
    </row>
    <row r="188" spans="4:8" s="3" customFormat="1" ht="12.75">
      <c r="D188" s="2"/>
      <c r="H188" s="2"/>
    </row>
    <row r="189" spans="4:8" s="3" customFormat="1" ht="12.75">
      <c r="D189" s="2"/>
      <c r="H189" s="2"/>
    </row>
    <row r="190" spans="4:8" s="3" customFormat="1" ht="12.75">
      <c r="D190" s="2"/>
      <c r="H190" s="2"/>
    </row>
    <row r="191" spans="4:8" s="3" customFormat="1" ht="12.75">
      <c r="D191" s="2"/>
      <c r="H191" s="2"/>
    </row>
    <row r="192" spans="4:8" s="3" customFormat="1" ht="12.75">
      <c r="D192" s="2"/>
      <c r="H192" s="2"/>
    </row>
    <row r="193" spans="4:8" s="3" customFormat="1" ht="12.75">
      <c r="D193" s="2"/>
      <c r="H193" s="2"/>
    </row>
    <row r="194" spans="4:8" s="3" customFormat="1" ht="12.75">
      <c r="D194" s="2"/>
      <c r="H194" s="2"/>
    </row>
    <row r="195" spans="4:8" s="3" customFormat="1" ht="12.75">
      <c r="D195" s="2"/>
      <c r="H195" s="2"/>
    </row>
    <row r="196" spans="4:8" s="3" customFormat="1" ht="12.75">
      <c r="D196" s="2"/>
      <c r="H196" s="2"/>
    </row>
    <row r="197" spans="4:8" s="3" customFormat="1" ht="12.75">
      <c r="D197" s="2"/>
      <c r="H197" s="2"/>
    </row>
    <row r="198" spans="4:8" s="3" customFormat="1" ht="12.75">
      <c r="D198" s="2"/>
      <c r="H198" s="2"/>
    </row>
    <row r="199" spans="4:8" s="3" customFormat="1" ht="15.75">
      <c r="D199" s="2"/>
      <c r="G199" s="4"/>
      <c r="H199" s="2"/>
    </row>
    <row r="200" spans="4:8" s="3" customFormat="1" ht="15.75">
      <c r="D200" s="2"/>
      <c r="G200" s="4"/>
      <c r="H200" s="2"/>
    </row>
    <row r="201" spans="4:8" s="3" customFormat="1" ht="15.75">
      <c r="D201" s="2"/>
      <c r="G201" s="4"/>
      <c r="H201" s="2"/>
    </row>
    <row r="202" spans="4:8" s="3" customFormat="1" ht="15.75">
      <c r="D202" s="2"/>
      <c r="G202" s="4"/>
      <c r="H202" s="2"/>
    </row>
    <row r="203" spans="4:8" s="3" customFormat="1" ht="15.75">
      <c r="D203" s="2"/>
      <c r="G203" s="4"/>
      <c r="H203" s="2"/>
    </row>
    <row r="204" spans="4:8" s="3" customFormat="1" ht="15.75">
      <c r="D204" s="2"/>
      <c r="G204" s="4"/>
      <c r="H204" s="2"/>
    </row>
    <row r="205" spans="4:8" s="3" customFormat="1" ht="15.75">
      <c r="D205" s="2"/>
      <c r="G205" s="4"/>
      <c r="H205" s="2"/>
    </row>
    <row r="206" spans="4:8" s="3" customFormat="1" ht="15.75">
      <c r="D206" s="2"/>
      <c r="G206" s="4"/>
      <c r="H206" s="2"/>
    </row>
  </sheetData>
  <sheetProtection/>
  <mergeCells count="15">
    <mergeCell ref="K5:K6"/>
    <mergeCell ref="L5:L6"/>
    <mergeCell ref="M5:M6"/>
    <mergeCell ref="N5:N6"/>
    <mergeCell ref="A2:N2"/>
    <mergeCell ref="A4:F4"/>
    <mergeCell ref="G4:N4"/>
    <mergeCell ref="H5:J5"/>
    <mergeCell ref="A5:A6"/>
    <mergeCell ref="B5:B6"/>
    <mergeCell ref="C5:C6"/>
    <mergeCell ref="D5:D6"/>
    <mergeCell ref="E5:E6"/>
    <mergeCell ref="F5:F6"/>
    <mergeCell ref="G5:G6"/>
  </mergeCells>
  <printOptions/>
  <pageMargins left="0.25" right="0.25" top="0.75" bottom="0.75" header="0.3" footer="0.3"/>
  <pageSetup fitToHeight="0" fitToWidth="1" horizontalDpi="600" verticalDpi="600" orientation="landscape" paperSize="8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dz1</dc:creator>
  <cp:keywords/>
  <dc:description/>
  <cp:lastModifiedBy>dzjc</cp:lastModifiedBy>
  <cp:lastPrinted>2021-04-19T03:33:56Z</cp:lastPrinted>
  <dcterms:created xsi:type="dcterms:W3CDTF">2018-01-11T01:03:13Z</dcterms:created>
  <dcterms:modified xsi:type="dcterms:W3CDTF">2021-05-10T10:17:07Z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