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activeTab="1"/>
  </bookViews>
  <sheets>
    <sheet name="封面" sheetId="20" r:id="rId1"/>
    <sheet name="目录" sheetId="21" r:id="rId2"/>
    <sheet name="全市一般执行1" sheetId="15" r:id="rId3"/>
    <sheet name="全市政府性基金执行2" sheetId="16" r:id="rId4"/>
    <sheet name="全市国有资本经营预算执行3" sheetId="40" r:id="rId5"/>
    <sheet name="全市社保执行4" sheetId="39" r:id="rId6"/>
    <sheet name="市本级一般执行5" sheetId="17" r:id="rId7"/>
    <sheet name="市本级政府性基金执行6" sheetId="28" r:id="rId8"/>
    <sheet name="市本级国有资本经营预算执行7" sheetId="25" r:id="rId9"/>
    <sheet name="市本级社保执行8" sheetId="24" r:id="rId10"/>
    <sheet name="全市一般预算9" sheetId="48" r:id="rId11"/>
    <sheet name="全市政府性基金预算10" sheetId="50" r:id="rId12"/>
    <sheet name="全市国有资本经营预算11  " sheetId="42" r:id="rId13"/>
    <sheet name="全市社保基金预算12 " sheetId="41" r:id="rId14"/>
    <sheet name="市本级一般预算13 " sheetId="47" r:id="rId15"/>
    <sheet name="市本级政府性基金预算14" sheetId="49" r:id="rId16"/>
    <sheet name="市本级国有资本经营预算15" sheetId="7" r:id="rId17"/>
    <sheet name="市本级社保基金预算16" sheetId="19" r:id="rId18"/>
    <sheet name="债券项目表17" sheetId="43" r:id="rId19"/>
    <sheet name="项目支出绩效表18" sheetId="44"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xlfn.COUNTIFS" hidden="1">#NAME?</definedName>
    <definedName name="_xlnm.Print_Titles" hidden="1">#N/A</definedName>
    <definedName name="任务分类">[1]任务!$A$1:$A$10</definedName>
    <definedName name="mhj">#N/A</definedName>
    <definedName name="Print_Area_MI">#REF!</definedName>
    <definedName name="大多数">'[2]13 铁路配件'!$A$15</definedName>
    <definedName name="地区名称">#REF!</definedName>
    <definedName name="饿">#REF!</definedName>
    <definedName name="飞过海">'[3]20 运输公司'!$C$4</definedName>
    <definedName name="我">#N/A</definedName>
    <definedName name="주택사업본부">#REF!</definedName>
    <definedName name="철구사업본부">#REF!</definedName>
    <definedName name="Database" hidden="1">#REF!</definedName>
    <definedName name="洋10">#REF!</definedName>
    <definedName name="吗">#REF!</definedName>
    <definedName name="A">#REF!</definedName>
    <definedName name="S">#REF!</definedName>
    <definedName name="_xlnm.Print_Area" localSheetId="16">市本级国有资本经营预算15!$A$1:$L$20</definedName>
    <definedName name="Database" localSheetId="16" hidden="1">#REF!</definedName>
    <definedName name="洋10" localSheetId="16">#REF!</definedName>
    <definedName name="Print_Area_MI" localSheetId="16">#REF!</definedName>
    <definedName name="地区名称" localSheetId="16">#REF!</definedName>
    <definedName name="饿" localSheetId="16">#REF!</definedName>
    <definedName name="주택사업본부" localSheetId="16">#REF!</definedName>
    <definedName name="철구사업본부" localSheetId="16">#REF!</definedName>
    <definedName name="_xlnm.Print_Area" hidden="1">#N/A</definedName>
    <definedName name="_xlnm.Print_Area" localSheetId="2">全市一般执行1!$A$1:$M$69</definedName>
    <definedName name="_xlnm.Print_Titles" localSheetId="2">全市一般执行1!$1:$7</definedName>
    <definedName name="任务分类" localSheetId="2">[4]任务!$A$1:$A$10</definedName>
    <definedName name="Print_Area_MI" localSheetId="2">#REF!</definedName>
    <definedName name="地区名称" localSheetId="2">#REF!</definedName>
    <definedName name="饿" localSheetId="2">#REF!</definedName>
    <definedName name="주택사업본부" localSheetId="2">#REF!</definedName>
    <definedName name="철구사업본부" localSheetId="2">#REF!</definedName>
    <definedName name="Database" localSheetId="2" hidden="1">#REF!</definedName>
    <definedName name="洋10" localSheetId="2">#REF!</definedName>
    <definedName name="吗" localSheetId="2">#REF!</definedName>
    <definedName name="A" localSheetId="2">#REF!</definedName>
    <definedName name="S" localSheetId="2">#REF!</definedName>
    <definedName name="_xlnm._FilterDatabase" localSheetId="2" hidden="1">全市一般执行1!$6:$69</definedName>
    <definedName name="_xlnm.Print_Titles" localSheetId="3">全市政府性基金执行2!$1:7</definedName>
    <definedName name="任务分类" localSheetId="3">[4]任务!$A$1:$A$10</definedName>
    <definedName name="Print_Area_MI" localSheetId="3">#REF!</definedName>
    <definedName name="地区名称" localSheetId="3">#REF!</definedName>
    <definedName name="饿" localSheetId="3">#REF!</definedName>
    <definedName name="주택사업본부" localSheetId="3">#REF!</definedName>
    <definedName name="철구사업본부" localSheetId="3">#REF!</definedName>
    <definedName name="Database" localSheetId="3" hidden="1">#REF!</definedName>
    <definedName name="洋10" localSheetId="3">#REF!</definedName>
    <definedName name="吗" localSheetId="3">#REF!</definedName>
    <definedName name="A" localSheetId="3">#REF!</definedName>
    <definedName name="S" localSheetId="3">#REF!</definedName>
    <definedName name="_xlnm.Print_Area" localSheetId="3">全市政府性基金执行2!$A$1:$L$66</definedName>
    <definedName name="_xlnm.Print_Titles" localSheetId="6" hidden="1">市本级一般执行5!$1:7</definedName>
    <definedName name="任务分类" localSheetId="6">[4]任务!$A$1:$A$10</definedName>
    <definedName name="Print_Area_MI" localSheetId="6">#REF!</definedName>
    <definedName name="地区名称" localSheetId="6">#REF!</definedName>
    <definedName name="饿" localSheetId="6">#REF!</definedName>
    <definedName name="주택사업본부" localSheetId="6">#REF!</definedName>
    <definedName name="철구사업본부" localSheetId="6">#REF!</definedName>
    <definedName name="Database" localSheetId="6" hidden="1">#REF!</definedName>
    <definedName name="洋10" localSheetId="6">#REF!</definedName>
    <definedName name="吗" localSheetId="6">#REF!</definedName>
    <definedName name="A" localSheetId="6">#REF!</definedName>
    <definedName name="S" localSheetId="6">#REF!</definedName>
    <definedName name="_xlnm.Print_Area" localSheetId="6">市本级一般执行5!$A$1:$L$71</definedName>
    <definedName name="_xlnm._FilterDatabase" localSheetId="6" hidden="1">市本级一般执行5!$A$6:$L$71</definedName>
    <definedName name="任务分类" localSheetId="17">[4]任务!$A$1:$A$10</definedName>
    <definedName name="Print_Area_MI" localSheetId="17">#REF!</definedName>
    <definedName name="地区名称" localSheetId="17">#REF!</definedName>
    <definedName name="饿" localSheetId="17">#REF!</definedName>
    <definedName name="주택사업본부" localSheetId="17">#REF!</definedName>
    <definedName name="철구사업본부" localSheetId="17">#REF!</definedName>
    <definedName name="Database" localSheetId="17" hidden="1">#REF!</definedName>
    <definedName name="洋10" localSheetId="17">#REF!</definedName>
    <definedName name="吗" localSheetId="17">#REF!</definedName>
    <definedName name="A" localSheetId="17">#REF!</definedName>
    <definedName name="S" localSheetId="17">#REF!</definedName>
    <definedName name="_xlnm.Print_Area" localSheetId="17">市本级社保基金预算16!$A$1:$J$13</definedName>
    <definedName name="_xlnm._FilterDatabase" localSheetId="3" hidden="1">全市政府性基金执行2!$A$6:$L$66</definedName>
    <definedName name="Database" localSheetId="0" hidden="1">#REF!</definedName>
    <definedName name="任务分类" localSheetId="0">[5]任务!$A$1:$A$10</definedName>
    <definedName name="洋10" localSheetId="0">#REF!</definedName>
    <definedName name="Database" localSheetId="1" hidden="1">#REF!</definedName>
    <definedName name="任务分类" localSheetId="1">[5]任务!$A$1:$A$10</definedName>
    <definedName name="洋10" localSheetId="1">#REF!</definedName>
    <definedName name="任务分类" localSheetId="9">[9]任务!$A$1:$A$10</definedName>
    <definedName name="Print_Area_MI" localSheetId="9">#REF!</definedName>
    <definedName name="大多数" localSheetId="9">'[7]13 铁路配件'!$A$15</definedName>
    <definedName name="地区名称" localSheetId="9">#REF!</definedName>
    <definedName name="饿" localSheetId="9">#REF!</definedName>
    <definedName name="飞过海" localSheetId="9">'[8]20 运输公司'!$C$4</definedName>
    <definedName name="주택사업본부" localSheetId="9">#REF!</definedName>
    <definedName name="철구사업본부" localSheetId="9">#REF!</definedName>
    <definedName name="Database" localSheetId="9" hidden="1">#REF!</definedName>
    <definedName name="洋10" localSheetId="9">#REF!</definedName>
    <definedName name="吗" localSheetId="9">#REF!</definedName>
    <definedName name="A" localSheetId="9">#REF!</definedName>
    <definedName name="S" localSheetId="9">#REF!</definedName>
    <definedName name="_xlnm.Print_Area" localSheetId="9">市本级社保执行8!$A$1:$P$25</definedName>
    <definedName name="_xlnm._FilterDatabase" localSheetId="8" hidden="1">市本级国有资本经营预算执行7!$5:$20</definedName>
    <definedName name="_xlnm._FilterDatabase" localSheetId="7" hidden="1">市本级政府性基金执行6!$A$6:$O$66</definedName>
    <definedName name="A" localSheetId="7">#REF!</definedName>
    <definedName name="Database" localSheetId="7" hidden="1">#REF!</definedName>
    <definedName name="_xlnm.Print_Area" localSheetId="7">市本级政府性基金执行6!$A$1:$O$66</definedName>
    <definedName name="Print_Area_MI" localSheetId="7">#REF!</definedName>
    <definedName name="_xlnm.Print_Titles" localSheetId="7" hidden="1">市本级政府性基金执行6!$1:7</definedName>
    <definedName name="S" localSheetId="7">#REF!</definedName>
    <definedName name="大多数" localSheetId="7">'[10]13 铁路配件'!$A$15</definedName>
    <definedName name="地区名称" localSheetId="7">#REF!</definedName>
    <definedName name="饿" localSheetId="7">#REF!</definedName>
    <definedName name="飞过海" localSheetId="7">'[11]20 运输公司'!$C$4</definedName>
    <definedName name="주택사업본부" localSheetId="7">#REF!</definedName>
    <definedName name="철구사업본부" localSheetId="7">#REF!</definedName>
    <definedName name="吗" localSheetId="7">#REF!</definedName>
    <definedName name="任务分类" localSheetId="7">[12]任务!$A$1:$A$10</definedName>
    <definedName name="洋10" localSheetId="7">#REF!</definedName>
    <definedName name="任务分类" localSheetId="5">[9]任务!$A$1:$A$10</definedName>
    <definedName name="Print_Area_MI" localSheetId="5">#REF!</definedName>
    <definedName name="大多数" localSheetId="5">'[7]13 铁路配件'!$A$15</definedName>
    <definedName name="地区名称" localSheetId="5">#REF!</definedName>
    <definedName name="饿" localSheetId="5">#REF!</definedName>
    <definedName name="飞过海" localSheetId="5">'[8]20 运输公司'!$C$4</definedName>
    <definedName name="주택사업본부" localSheetId="5">#REF!</definedName>
    <definedName name="철구사업본부" localSheetId="5">#REF!</definedName>
    <definedName name="Database" localSheetId="5" hidden="1">#REF!</definedName>
    <definedName name="洋10" localSheetId="5">#REF!</definedName>
    <definedName name="吗" localSheetId="5">#REF!</definedName>
    <definedName name="A" localSheetId="5">#REF!</definedName>
    <definedName name="S" localSheetId="5">#REF!</definedName>
    <definedName name="_xlnm.Print_Area" localSheetId="5">全市社保执行4!$A$1:$P$25</definedName>
    <definedName name="_xlnm._FilterDatabase" localSheetId="4" hidden="1">全市国有资本经营预算执行3!$5:$20</definedName>
    <definedName name="任务分类" localSheetId="13">[4]任务!$A$1:$A$10</definedName>
    <definedName name="Print_Area_MI" localSheetId="13">#REF!</definedName>
    <definedName name="地区名称" localSheetId="13">#REF!</definedName>
    <definedName name="饿" localSheetId="13">#REF!</definedName>
    <definedName name="주택사업본부" localSheetId="13">#REF!</definedName>
    <definedName name="철구사업본부" localSheetId="13">#REF!</definedName>
    <definedName name="Database" localSheetId="13" hidden="1">#REF!</definedName>
    <definedName name="洋10" localSheetId="13">#REF!</definedName>
    <definedName name="吗" localSheetId="13">#REF!</definedName>
    <definedName name="A" localSheetId="13">#REF!</definedName>
    <definedName name="S" localSheetId="13">#REF!</definedName>
    <definedName name="_xlnm.Print_Area" localSheetId="13">'全市社保基金预算12 '!$A$1:$J$13</definedName>
    <definedName name="_xlnm.Print_Area" localSheetId="12">'全市国有资本经营预算11  '!$A$1:$L$20</definedName>
    <definedName name="Database" localSheetId="12" hidden="1">#REF!</definedName>
    <definedName name="洋10" localSheetId="12">#REF!</definedName>
    <definedName name="Print_Area_MI" localSheetId="12">#REF!</definedName>
    <definedName name="地区名称" localSheetId="12">#REF!</definedName>
    <definedName name="饿" localSheetId="12">#REF!</definedName>
    <definedName name="주택사업본부" localSheetId="12">#REF!</definedName>
    <definedName name="철구사업본부" localSheetId="12">#REF!</definedName>
    <definedName name="_xlnm.Print_Titles" localSheetId="18">债券项目表17!$1:$4</definedName>
    <definedName name="_xlnm._FilterDatabase" localSheetId="19" hidden="1">项目支出绩效表18!$A$5:$P$376</definedName>
    <definedName name="_xlnm.Print_Titles" localSheetId="19">项目支出绩效表18!$1:$5</definedName>
    <definedName name="Database" localSheetId="14" hidden="1">#REF!</definedName>
    <definedName name="任务分类" localSheetId="14">[6]任务!$A$1:$A$10</definedName>
    <definedName name="洋10" localSheetId="14">#REF!</definedName>
    <definedName name="_xlnm.Print_Area" localSheetId="14">'市本级一般预算13 '!$A$1:$M$79</definedName>
    <definedName name="_xlnm._FilterDatabase" localSheetId="14" hidden="1">'市本级一般预算13 '!$A$1:$H$79</definedName>
    <definedName name="_xlnm.Print_Area" localSheetId="10">全市一般预算9!$A$1:$M$77</definedName>
    <definedName name="Database" localSheetId="10" hidden="1">#REF!</definedName>
    <definedName name="任务分类" localSheetId="10">[5]任务!$A$1:$A$10</definedName>
    <definedName name="洋10" localSheetId="10">#REF!</definedName>
    <definedName name="_xlnm._FilterDatabase" localSheetId="10" hidden="1">全市一般预算9!$6:$77</definedName>
    <definedName name="Database" localSheetId="15" hidden="1">#REF!</definedName>
    <definedName name="任务分类" localSheetId="15">[5]任务!$A$1:$A$10</definedName>
    <definedName name="洋10" localSheetId="15">#REF!</definedName>
    <definedName name="_xlnm.Print_Area" localSheetId="15">市本级政府性基金预算14!$A$1:$L$68</definedName>
    <definedName name="Database" localSheetId="11" hidden="1">#REF!</definedName>
    <definedName name="任务分类" localSheetId="11">[5]任务!$A$1:$A$10</definedName>
    <definedName name="洋10" localSheetId="11">#REF!</definedName>
    <definedName name="_xlnm.Print_Area" localSheetId="11">全市政府性基金预算10!$A$1:$N$68</definedName>
    <definedName name="_xlnm._FilterDatabase" localSheetId="11" hidden="1">全市政府性基金预算10!$6:$68</definedName>
  </definedNames>
  <calcPr calcId="144525"/>
</workbook>
</file>

<file path=xl/sharedStrings.xml><?xml version="1.0" encoding="utf-8"?>
<sst xmlns="http://schemas.openxmlformats.org/spreadsheetml/2006/main" count="6473" uniqueCount="1710">
  <si>
    <t>儋州市2022年预算执行情况</t>
  </si>
  <si>
    <t>和2023年预算草案表</t>
  </si>
  <si>
    <t>儋州市财政局</t>
  </si>
  <si>
    <t>2023年1月</t>
  </si>
  <si>
    <t>目        录</t>
  </si>
  <si>
    <t>序号</t>
  </si>
  <si>
    <t>标                 题</t>
  </si>
  <si>
    <t>页码</t>
  </si>
  <si>
    <t>一</t>
  </si>
  <si>
    <t>2022年儋州市一般公共预算执行情况表</t>
  </si>
  <si>
    <t>1-2</t>
  </si>
  <si>
    <t>二</t>
  </si>
  <si>
    <t>2022年儋州市政府性基金预算执行情况表</t>
  </si>
  <si>
    <t>3-4</t>
  </si>
  <si>
    <t>三</t>
  </si>
  <si>
    <t>2022年儋州市国有资本经营预算收支表</t>
  </si>
  <si>
    <t>四</t>
  </si>
  <si>
    <t>2022年儋州市社会保险基金预算执行情况表</t>
  </si>
  <si>
    <t>五</t>
  </si>
  <si>
    <t>2022年儋州市市本级一般公共预算执行情况表</t>
  </si>
  <si>
    <t>7-8</t>
  </si>
  <si>
    <t>六</t>
  </si>
  <si>
    <t>2022年儋州市市本级政府性基金预算执行情况表</t>
  </si>
  <si>
    <t>9-10</t>
  </si>
  <si>
    <t>七</t>
  </si>
  <si>
    <t>2022年儋州市市本级国有资本经营预算收支表</t>
  </si>
  <si>
    <t>八</t>
  </si>
  <si>
    <t>2022年儋州市市本级社会保险基金预算执行情况表</t>
  </si>
  <si>
    <t>九</t>
  </si>
  <si>
    <t>2023年儋州市一般公共预算收支表</t>
  </si>
  <si>
    <t>13-14</t>
  </si>
  <si>
    <t>十</t>
  </si>
  <si>
    <t>2023年儋州市政府性基金预算收支表</t>
  </si>
  <si>
    <t>15-16</t>
  </si>
  <si>
    <t>十一</t>
  </si>
  <si>
    <t>2023年儋州市国有资本经营预算收支表</t>
  </si>
  <si>
    <t>十二</t>
  </si>
  <si>
    <t>2023年儋州市社会保险基金预算收支表</t>
  </si>
  <si>
    <t>十三</t>
  </si>
  <si>
    <t>2023年儋州市市本级一般公共预算收支表</t>
  </si>
  <si>
    <t>19-20</t>
  </si>
  <si>
    <t>十四</t>
  </si>
  <si>
    <t>2023年儋州市市本级政府性基金预算收支表</t>
  </si>
  <si>
    <t>21-22</t>
  </si>
  <si>
    <t>十五</t>
  </si>
  <si>
    <t>2023年儋州市市本级国有资本经营预算收支表</t>
  </si>
  <si>
    <t>十六</t>
  </si>
  <si>
    <t>2023年儋州市市本级社会保险基金预算执行情况表</t>
  </si>
  <si>
    <t>十七</t>
  </si>
  <si>
    <t>提前下达儋州市2023年省级转贷市县新增地方政府债券项目表</t>
  </si>
  <si>
    <t>25-26</t>
  </si>
  <si>
    <t>十八</t>
  </si>
  <si>
    <t>2023年儋州市市本级重点项目支出绩效表</t>
  </si>
  <si>
    <t>27-49</t>
  </si>
  <si>
    <t>表一</t>
  </si>
  <si>
    <t xml:space="preserve">  </t>
  </si>
  <si>
    <t>单位：万元</t>
  </si>
  <si>
    <t>收                             入</t>
  </si>
  <si>
    <t>支                              出</t>
  </si>
  <si>
    <t>项              目</t>
  </si>
  <si>
    <t>2021年
决算数</t>
  </si>
  <si>
    <t>2022年
调整预算数</t>
  </si>
  <si>
    <t>2022年        完成数</t>
  </si>
  <si>
    <t>2022年完成数同口径</t>
  </si>
  <si>
    <t>项        目</t>
  </si>
  <si>
    <t>为2022年预算数%</t>
  </si>
  <si>
    <t>比2021年决算数+-%</t>
  </si>
  <si>
    <t>**</t>
  </si>
  <si>
    <t>一、地方一般公共预算收入</t>
  </si>
  <si>
    <t>一、地方一般公共预算支出</t>
  </si>
  <si>
    <t>（一）税收收入</t>
  </si>
  <si>
    <t>（一）一般公共服务支出</t>
  </si>
  <si>
    <t>1.增值税</t>
  </si>
  <si>
    <t>（二）外交支出</t>
  </si>
  <si>
    <t>2.企业所得税</t>
  </si>
  <si>
    <t>（三）国防支出</t>
  </si>
  <si>
    <t>3.个人所得税</t>
  </si>
  <si>
    <t>（四）公共安全支出</t>
  </si>
  <si>
    <t>4.资源税</t>
  </si>
  <si>
    <t>（五）教育支出</t>
  </si>
  <si>
    <t>5.城市维护建设税</t>
  </si>
  <si>
    <t>（六）科学技术支出</t>
  </si>
  <si>
    <t>6.房产税</t>
  </si>
  <si>
    <t>（七）文化旅游体育与传媒支出</t>
  </si>
  <si>
    <t>7.印花税</t>
  </si>
  <si>
    <t>（八）社会保障和就业支出</t>
  </si>
  <si>
    <t>8.城镇土地使用税</t>
  </si>
  <si>
    <t>（九）卫生健康支出</t>
  </si>
  <si>
    <t>9.土地增值税</t>
  </si>
  <si>
    <t>（十）节能环保支出</t>
  </si>
  <si>
    <t>10.车船税</t>
  </si>
  <si>
    <t>（十一）城乡社区支出</t>
  </si>
  <si>
    <t>11.耕地占用税</t>
  </si>
  <si>
    <t>（十二）农林水支出</t>
  </si>
  <si>
    <t>12.契税</t>
  </si>
  <si>
    <t>（十三）交通运输支出</t>
  </si>
  <si>
    <t>13.环境保护税</t>
  </si>
  <si>
    <t>（十四）资源勘探工业信息等支出</t>
  </si>
  <si>
    <t>14.其他税收</t>
  </si>
  <si>
    <t>（十五）商业服务业等支出</t>
  </si>
  <si>
    <t>（二）非税收入</t>
  </si>
  <si>
    <t>（十六）金融支出</t>
  </si>
  <si>
    <t>1.专项收入</t>
  </si>
  <si>
    <t>（十七）自然资源海洋气象等支出</t>
  </si>
  <si>
    <t>2.行政事业性收费收入</t>
  </si>
  <si>
    <t>（十八）住房保障支出</t>
  </si>
  <si>
    <t>3.罚没收入</t>
  </si>
  <si>
    <t>（十九）粮油物资储备支出</t>
  </si>
  <si>
    <t>4.国有资本经营收入</t>
  </si>
  <si>
    <t>（二十）灾害防治及应急管理支出</t>
  </si>
  <si>
    <t>5.国有资源(资产)有偿使用收入</t>
  </si>
  <si>
    <t>（二十一）其他支出</t>
  </si>
  <si>
    <t>6.政府住房基金收入</t>
  </si>
  <si>
    <t>（二十二）债务付息支出</t>
  </si>
  <si>
    <t>7.其他收入</t>
  </si>
  <si>
    <t>（二十三）债务发行费用支出</t>
  </si>
  <si>
    <t>二、预备费</t>
  </si>
  <si>
    <t>二、债务收入</t>
  </si>
  <si>
    <t>三、债务还本支出</t>
  </si>
  <si>
    <t>（一）地方政府向国际组织借款收入</t>
  </si>
  <si>
    <t>（一）地方政府一般债券还本支出</t>
  </si>
  <si>
    <t xml:space="preserve"> (二）地方政府其他一般债务收入</t>
  </si>
  <si>
    <t>（二）地方政府其他一般债务还本支出</t>
  </si>
  <si>
    <t>三、转移性收入</t>
  </si>
  <si>
    <t>四、转移性支出</t>
  </si>
  <si>
    <t>（一）上级补助收入</t>
  </si>
  <si>
    <t>(一)上解上级支出</t>
  </si>
  <si>
    <t xml:space="preserve">1.返还性收入 </t>
  </si>
  <si>
    <t>1.体制上解支出</t>
  </si>
  <si>
    <t>（1）所得税基数返还收入</t>
  </si>
  <si>
    <t>2.专项上解支出</t>
  </si>
  <si>
    <t>（2）成品油税费改革税收返还收入</t>
  </si>
  <si>
    <t>(二)援助其他地区支出</t>
  </si>
  <si>
    <t xml:space="preserve">（3）增值税税收返还收入 </t>
  </si>
  <si>
    <t>(三)调出资金</t>
  </si>
  <si>
    <t xml:space="preserve">（4）消费税税收返还收入 </t>
  </si>
  <si>
    <t>(四)安排预算稳定调节基金</t>
  </si>
  <si>
    <t>（5）增值税“五五分享”税收返还收入</t>
  </si>
  <si>
    <t>(五)年终结余结转</t>
  </si>
  <si>
    <t>2.一般性转移支付收入</t>
  </si>
  <si>
    <t>（1）均衡性转移支付收入</t>
  </si>
  <si>
    <t>（2）县级基本财力保障机制奖补资金收入</t>
  </si>
  <si>
    <t>（3）结算补助收入</t>
  </si>
  <si>
    <t>（4）资源枯竭型城市转移支付补助收入</t>
  </si>
  <si>
    <t>（5）产粮（油）大县奖励资金收入</t>
  </si>
  <si>
    <t>（6）重点生态功能区转移支付收入</t>
  </si>
  <si>
    <t>（7）固定数额补助收入</t>
  </si>
  <si>
    <t>（8）革命老区转移支付收入</t>
  </si>
  <si>
    <t>（9）民族地区转移支付收入</t>
  </si>
  <si>
    <t>（10）边境地区转移支付收入</t>
  </si>
  <si>
    <t>（11）贫困地区转移支付收入</t>
  </si>
  <si>
    <t>（12）共同财政事权转移支付收入</t>
  </si>
  <si>
    <t>（13）增值税留抵退税转移支付收入</t>
  </si>
  <si>
    <t>（14）其他退税减税降费转移支付收入</t>
  </si>
  <si>
    <t>（15）补充县区财力转移支付收入</t>
  </si>
  <si>
    <t>（16）其他一般性转移支付收入</t>
  </si>
  <si>
    <t>3.专项转移支付收入</t>
  </si>
  <si>
    <t>（二）调入资金</t>
  </si>
  <si>
    <t>（三）动用预算稳定调节基金</t>
  </si>
  <si>
    <t>（四）地方政府一般债券转贷收入</t>
  </si>
  <si>
    <t>（五）上年结余收入</t>
  </si>
  <si>
    <t>收  入  总  计</t>
  </si>
  <si>
    <t>支  出  总  计</t>
  </si>
  <si>
    <t>表二</t>
  </si>
  <si>
    <t>收                          入</t>
  </si>
  <si>
    <t>支                       出</t>
  </si>
  <si>
    <t>项          目</t>
  </si>
  <si>
    <t>一、地方政府性基金预算收入</t>
  </si>
  <si>
    <t>一、地方政府性基金预算支出</t>
  </si>
  <si>
    <t>（一）海南省高等级公路车辆通行附加费收入</t>
  </si>
  <si>
    <t>（一）文化旅游体育与传媒支出</t>
  </si>
  <si>
    <t xml:space="preserve"> (二)港口建设费收入</t>
  </si>
  <si>
    <t xml:space="preserve">     国家电影事业发展专项资金安排的支出</t>
  </si>
  <si>
    <t>（三）国家电影事业发展专项资金收入</t>
  </si>
  <si>
    <t xml:space="preserve">     旅游发展基金支出</t>
  </si>
  <si>
    <t>（四）国有土地收益基金收入</t>
  </si>
  <si>
    <t>（二）社会保障和就业支出</t>
  </si>
  <si>
    <t>（五）农业土地开发资金收入</t>
  </si>
  <si>
    <t xml:space="preserve">     大中型水库移民后期扶持基金支出</t>
  </si>
  <si>
    <t>（六）国有土地使用权出让收入</t>
  </si>
  <si>
    <t xml:space="preserve">     小型水库移民扶助基金安排的支出</t>
  </si>
  <si>
    <t>（七）大中型水库库区基金收入</t>
  </si>
  <si>
    <t>（三）城乡社区支出</t>
  </si>
  <si>
    <t>（八）彩票公益金收入</t>
  </si>
  <si>
    <t xml:space="preserve">     国有土地使用权出让收入安排的支出</t>
  </si>
  <si>
    <t>（九）城市基础设施配套费收入</t>
  </si>
  <si>
    <t xml:space="preserve">     国有土地收益基金安排的支出</t>
  </si>
  <si>
    <t>（十）小型水库移民扶助基金收入</t>
  </si>
  <si>
    <t xml:space="preserve">     农业土地开发资金安排的支出</t>
  </si>
  <si>
    <t>（十一）国家重大水利工程建设基金收入</t>
  </si>
  <si>
    <t xml:space="preserve">     城市基础设施配套费安排的支出</t>
  </si>
  <si>
    <t>（十二）污水处理费收入</t>
  </si>
  <si>
    <t xml:space="preserve">     污水处理费安排的支出</t>
  </si>
  <si>
    <t>（十三）彩票发行机构和彩票销售机构的业务费用</t>
  </si>
  <si>
    <t xml:space="preserve">     土地储备专项债券收入安排的支出</t>
  </si>
  <si>
    <t>（十四）其他政府性基金收入</t>
  </si>
  <si>
    <t xml:space="preserve">     棚户区改造专项债券收入安排的支出</t>
  </si>
  <si>
    <t>（十五）专项债券对应项目专项收入</t>
  </si>
  <si>
    <t xml:space="preserve">     国有土地使用权出让收入对应专项债务收入安排的支出</t>
  </si>
  <si>
    <t>（四）农林水支出</t>
  </si>
  <si>
    <t xml:space="preserve">     大中型水库库区基金安排的支出</t>
  </si>
  <si>
    <t xml:space="preserve">     国家重大水利工程建设基金安排的支出</t>
  </si>
  <si>
    <t>（五）交通运输支出</t>
  </si>
  <si>
    <t xml:space="preserve">     海南省高等级公路车辆通行附加费安排的支出</t>
  </si>
  <si>
    <t xml:space="preserve">     港口建设费安排的支出</t>
  </si>
  <si>
    <t>（六）其他支出</t>
  </si>
  <si>
    <t xml:space="preserve">     其他政府性基金及对应专项债务收入安排的支出</t>
  </si>
  <si>
    <t xml:space="preserve">     彩票发行销售机构业务费安排的支出</t>
  </si>
  <si>
    <t xml:space="preserve">     彩票公益金安排的支出</t>
  </si>
  <si>
    <t xml:space="preserve">（七）地方政府专项债务付息支出  </t>
  </si>
  <si>
    <t xml:space="preserve">     海南省高等级公路车辆通行附加费债务付息支出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</si>
  <si>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</si>
  <si>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</si>
  <si>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</si>
  <si>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</si>
  <si>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其他政府性基金债务付息支出</t>
  </si>
  <si>
    <t>（八）地方政府专项债务发行费用支出</t>
  </si>
  <si>
    <t xml:space="preserve">     海南省高等级公路车辆通行附加费债务发行费用支出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</si>
  <si>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</si>
  <si>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</si>
  <si>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</si>
  <si>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其他地方自行试点项目收益专项债券发行费用支出</t>
  </si>
  <si>
    <t xml:space="preserve">     其他政府性基金债务发行费用支出</t>
  </si>
  <si>
    <t>（九）抗疫特别国债安排的支出</t>
  </si>
  <si>
    <t xml:space="preserve">     基础设施建设</t>
  </si>
  <si>
    <t xml:space="preserve">     抗疫相关支出</t>
  </si>
  <si>
    <t>二、债务转贷收入</t>
  </si>
  <si>
    <t>二、债务还本支出</t>
  </si>
  <si>
    <t xml:space="preserve">（一）海南省高等级公路车辆通行附加费债务转贷收入        </t>
  </si>
  <si>
    <t>（一）海南省高等级公路车辆通行附加费债务还本支出</t>
  </si>
  <si>
    <t>（二）国有土地使用权出让金债务转贷收入</t>
  </si>
  <si>
    <t>（二）国有土地使用权出让金债务还本支出</t>
  </si>
  <si>
    <t>（三）城市基础设施配套费债务转贷收入</t>
  </si>
  <si>
    <t>（三）土地储备专项债券还本支出</t>
  </si>
  <si>
    <t>（四）棚户区改造专项债券转贷收入</t>
  </si>
  <si>
    <t>（四）棚户区改造专项债券还本支出</t>
  </si>
  <si>
    <t>（五）其他地方自行试点项目收益专项债券转贷收入</t>
  </si>
  <si>
    <t>（五）其他地方自行试点项目收益专项债券还本支出</t>
  </si>
  <si>
    <t>（六）其他政府性基金债务收入</t>
  </si>
  <si>
    <t>三、转移性支出</t>
  </si>
  <si>
    <t>（一）政府性基金转移支付收入</t>
  </si>
  <si>
    <t>（一）政府性基金上解支出</t>
  </si>
  <si>
    <t>（二）抗疫特别国债转移支付收入</t>
  </si>
  <si>
    <t>（二）调出资金</t>
  </si>
  <si>
    <t>（三）上年结余收入</t>
  </si>
  <si>
    <t>（三）年终结余结转</t>
  </si>
  <si>
    <t>（四）调入资金</t>
  </si>
  <si>
    <t>收入总计</t>
  </si>
  <si>
    <t>支出总计</t>
  </si>
  <si>
    <t>表三</t>
  </si>
  <si>
    <t>2022年儋州市国有资本经营预算执行情况表</t>
  </si>
  <si>
    <t>金额单位：万元</t>
  </si>
  <si>
    <t>项目</t>
  </si>
  <si>
    <t>2022年
预算数</t>
  </si>
  <si>
    <t>一、地方国有资本经营预算收入</t>
  </si>
  <si>
    <t>一、地方国有资本经营预算支出</t>
  </si>
  <si>
    <t>(一)利润收入</t>
  </si>
  <si>
    <t>（一）社会保障和就业支出</t>
  </si>
  <si>
    <t>(二)股利、股息收入</t>
  </si>
  <si>
    <t>（二）国有资本预算支出</t>
  </si>
  <si>
    <t>(三)产权转让收入</t>
  </si>
  <si>
    <t xml:space="preserve">     解决历史遗留问题及改革成本支出</t>
  </si>
  <si>
    <t>(四)清算收入</t>
  </si>
  <si>
    <t xml:space="preserve">     国有企业资本金注入</t>
  </si>
  <si>
    <t>(五)其他国有资本经营收入</t>
  </si>
  <si>
    <t xml:space="preserve">     国有企业政策性补贴</t>
  </si>
  <si>
    <t xml:space="preserve">     金融国有资本经营预算支出</t>
  </si>
  <si>
    <t xml:space="preserve">     其他国有资本经营预算支出</t>
  </si>
  <si>
    <t>二、转移性收入</t>
  </si>
  <si>
    <t>二、转移性支出</t>
  </si>
  <si>
    <t xml:space="preserve">  国有资本经营预算转移支付收入</t>
  </si>
  <si>
    <t xml:space="preserve">  国有资本经营预算转移支付支出</t>
  </si>
  <si>
    <t xml:space="preserve">  国有资本经营预算上解收入</t>
  </si>
  <si>
    <t xml:space="preserve">  国有资本经营预算上解支出</t>
  </si>
  <si>
    <t xml:space="preserve">  国有资本经营预算调出资金</t>
  </si>
  <si>
    <t xml:space="preserve">  上年结余收入</t>
  </si>
  <si>
    <t xml:space="preserve">  年终结余</t>
  </si>
  <si>
    <t>表四</t>
  </si>
  <si>
    <t>收入</t>
  </si>
  <si>
    <t>支出</t>
  </si>
  <si>
    <t>年末滚存结余</t>
  </si>
  <si>
    <t>合计</t>
  </si>
  <si>
    <t>一、企业职工基本养老保险基金收入</t>
  </si>
  <si>
    <t>一、企业职工基本养老保险基金支出</t>
  </si>
  <si>
    <t>一、企业职工基本养老保险基金滚存结余</t>
  </si>
  <si>
    <t xml:space="preserve">   其中：（一）基本养老保险费收入</t>
  </si>
  <si>
    <t xml:space="preserve">     其中：（一）基本养老金支出</t>
  </si>
  <si>
    <t xml:space="preserve">               （二）财政补贴收入</t>
  </si>
  <si>
    <t>（二）中央调剂资金支出</t>
  </si>
  <si>
    <t xml:space="preserve">               (三）中央调剂资金收入</t>
  </si>
  <si>
    <t>二、机关事业单位基本养老保险基金收入</t>
  </si>
  <si>
    <t>二、机关事业单位基本养老保险基金支出</t>
  </si>
  <si>
    <t>二、机关事业单位基本养老保险基金滚存结余</t>
  </si>
  <si>
    <t xml:space="preserve">    其中：（一）基本养老保险费收入</t>
  </si>
  <si>
    <t xml:space="preserve">      其中：基本养老金支出</t>
  </si>
  <si>
    <t xml:space="preserve">    （二）财政补贴收入</t>
  </si>
  <si>
    <t>三、城乡居民基本养老保险基金收入</t>
  </si>
  <si>
    <t>三、城乡居民基本养老保险基金支出</t>
  </si>
  <si>
    <t>三、城乡居民基本养老保险基金滚存结余</t>
  </si>
  <si>
    <t xml:space="preserve">         其中：（一）个人缴费收入</t>
  </si>
  <si>
    <t xml:space="preserve">       其中：（一）基础养老金支出</t>
  </si>
  <si>
    <t xml:space="preserve">       （二）个人账户养老金支出</t>
  </si>
  <si>
    <t>四、城镇职工基本医疗保险基金收入</t>
  </si>
  <si>
    <t>四、城镇职工基本医疗保险基金支出</t>
  </si>
  <si>
    <t>四、城镇职工基本医疗保险基金滚存结余</t>
  </si>
  <si>
    <t xml:space="preserve">  其中：（一）医疗保险费收入</t>
  </si>
  <si>
    <t xml:space="preserve">       其中：基本医疗保险待遇支出</t>
  </si>
  <si>
    <t xml:space="preserve">      （二）财政补贴收入</t>
  </si>
  <si>
    <t>五、城乡居民基本医疗保险基金收入</t>
  </si>
  <si>
    <t>五、城乡居民基本医疗保险基金支出</t>
  </si>
  <si>
    <t>五、城乡居民基本医疗保险基金滚存结余</t>
  </si>
  <si>
    <t xml:space="preserve">     其中：（一）基本医疗保险费收入</t>
  </si>
  <si>
    <t xml:space="preserve">    其中：（一）基本医疗保险待遇支出</t>
  </si>
  <si>
    <t xml:space="preserve">     （二）财政补贴收入</t>
  </si>
  <si>
    <t>六、工伤保险基金收入</t>
  </si>
  <si>
    <t>六、工伤保险基金支出</t>
  </si>
  <si>
    <t>六、工伤保险基金滚存结余</t>
  </si>
  <si>
    <t>七、失业保险基金收入</t>
  </si>
  <si>
    <t>七、失业保险基金支出</t>
  </si>
  <si>
    <t>七、失业保险基金滚存结余</t>
  </si>
  <si>
    <t>表五</t>
  </si>
  <si>
    <t>13.其他税收</t>
  </si>
  <si>
    <t>(一)补助下级支出</t>
  </si>
  <si>
    <t>(二)上解上级支出</t>
  </si>
  <si>
    <t>(三)援助其他地区支出</t>
  </si>
  <si>
    <t>(四)调出资金</t>
  </si>
  <si>
    <t>(五)安排预算稳定调节基金</t>
  </si>
  <si>
    <t>(六)地方政府一般债务转贷支出</t>
  </si>
  <si>
    <t>1.地方政府一般债券转贷支出</t>
  </si>
  <si>
    <t>2.地方政府其他一般债务转贷支出</t>
  </si>
  <si>
    <t>(七)年终结余结转</t>
  </si>
  <si>
    <t>1.净结余</t>
  </si>
  <si>
    <t>2.结转</t>
  </si>
  <si>
    <t>.</t>
  </si>
  <si>
    <t>（四）下级上解收入</t>
  </si>
  <si>
    <t>1.体制上解收入</t>
  </si>
  <si>
    <t>2.专项上解收入</t>
  </si>
  <si>
    <t>（五）地方政府一般债券转贷收入</t>
  </si>
  <si>
    <t>（六）上年结余收入</t>
  </si>
  <si>
    <t>表六</t>
  </si>
  <si>
    <t>（一）补助下级支出</t>
  </si>
  <si>
    <t>（二）政府性基金上解支出</t>
  </si>
  <si>
    <t>（三）调出资金</t>
  </si>
  <si>
    <t>（四）年终结余结转</t>
  </si>
  <si>
    <t>表七</t>
  </si>
  <si>
    <t>2022年儋州市市本级国有资本经营预算执行情况表</t>
  </si>
  <si>
    <t>表八</t>
  </si>
  <si>
    <t>表九</t>
  </si>
  <si>
    <t>2022年
完成数</t>
  </si>
  <si>
    <t>2023年
预算数</t>
  </si>
  <si>
    <t>旧体制一般公共预算收入</t>
  </si>
  <si>
    <t>2023年预算数同口径比2022年</t>
  </si>
  <si>
    <t>预算数＋－%</t>
  </si>
  <si>
    <t>完成数＋－%</t>
  </si>
  <si>
    <t>（十四）资源勘探信息等支出</t>
  </si>
  <si>
    <t>2.行政性收费收入</t>
  </si>
  <si>
    <t>（一）地方政府向外国政府借款转贷收入</t>
  </si>
  <si>
    <t>（二）地方政府向国际组织借款转贷收入</t>
  </si>
  <si>
    <t>（三）地方政府其他一般债务转贷收入</t>
  </si>
  <si>
    <t>2.出口退税专项上解支出</t>
  </si>
  <si>
    <t>3.专项上解支出</t>
  </si>
  <si>
    <t>注：1.根据《海南省人民政府关于印发省对市县财政体制改革方案的通知》（琼府〔2022〕46号）文件规定，从2023年起开始实施新体制分成。2023年地方一般公共预算收入预算数与2022年完成数同口径对比是指按照旧体制补助分成比例进行对比。</t>
  </si>
  <si>
    <t>表十</t>
  </si>
  <si>
    <t>收                                 入</t>
  </si>
  <si>
    <t>（一）海南省高等级公路车辆通行附加费债务转贷收入</t>
  </si>
  <si>
    <t>（一）地方政府专项债务还本支出</t>
  </si>
  <si>
    <t>海南省高等级公路车辆通行附加费债务还本支出</t>
  </si>
  <si>
    <t>国有土地使用权出让金债务还本支出</t>
  </si>
  <si>
    <t>土地储备专项债券还本支出</t>
  </si>
  <si>
    <t>政府收费公路专项债券还本支出</t>
  </si>
  <si>
    <t>（三）年终结余</t>
  </si>
  <si>
    <t>表十一</t>
  </si>
  <si>
    <t>2022年                              预算数</t>
  </si>
  <si>
    <t>预算数
＋－%</t>
  </si>
  <si>
    <t>完成数
＋－%</t>
  </si>
  <si>
    <t>表十二</t>
  </si>
  <si>
    <t>2023年儋州市社会保险基金预算表</t>
  </si>
  <si>
    <t>险种</t>
  </si>
  <si>
    <t>2022年预计执行数</t>
  </si>
  <si>
    <t>2023年预算数</t>
  </si>
  <si>
    <t>2023年预算数为2022年预计执行数的+-%</t>
  </si>
  <si>
    <t>企业职工基本养老保险基金</t>
  </si>
  <si>
    <t>机关事业单位基本养老保险基金</t>
  </si>
  <si>
    <t>城乡居民基本养老保险基金</t>
  </si>
  <si>
    <t>城镇职工基本医疗保险基金</t>
  </si>
  <si>
    <t>城乡居民基本医疗保险基金</t>
  </si>
  <si>
    <t>工伤保险基金</t>
  </si>
  <si>
    <t>失业保险基金</t>
  </si>
  <si>
    <t>表十三</t>
  </si>
  <si>
    <t xml:space="preserve">（一）一般公共服务支出 </t>
  </si>
  <si>
    <t xml:space="preserve">（二）外交支出 </t>
  </si>
  <si>
    <t xml:space="preserve">（三）国防支出  </t>
  </si>
  <si>
    <t xml:space="preserve">（四）公共安全支出  </t>
  </si>
  <si>
    <t xml:space="preserve">（五）教育支出  </t>
  </si>
  <si>
    <t xml:space="preserve">（六）科学技术支出  </t>
  </si>
  <si>
    <t xml:space="preserve">（七）文化旅游体育与传媒支出  </t>
  </si>
  <si>
    <t xml:space="preserve">（八）社会保障和就业支出   </t>
  </si>
  <si>
    <t xml:space="preserve">（九）卫生健康支出   </t>
  </si>
  <si>
    <t xml:space="preserve">（十）节能环保支出   </t>
  </si>
  <si>
    <t xml:space="preserve">（十一）城乡社区支出   </t>
  </si>
  <si>
    <t xml:space="preserve">（十二）农林水支出  </t>
  </si>
  <si>
    <t xml:space="preserve">（十三）交通运输支出  </t>
  </si>
  <si>
    <t xml:space="preserve">（十四）资源勘探信息等支出  </t>
  </si>
  <si>
    <t xml:space="preserve">（十五）商业服务业等支出   </t>
  </si>
  <si>
    <t xml:space="preserve">（十六）金融支出  </t>
  </si>
  <si>
    <t xml:space="preserve">（十七）自然资源海洋气象等支出   </t>
  </si>
  <si>
    <t xml:space="preserve">（十八）住房保障支出  </t>
  </si>
  <si>
    <t xml:space="preserve">（十九）粮油物资储备支出   </t>
  </si>
  <si>
    <t xml:space="preserve">（二十）灾害防治及应急管理支出  </t>
  </si>
  <si>
    <t xml:space="preserve">（二十一）其他支出   </t>
  </si>
  <si>
    <t>7.政府住房基金收入</t>
  </si>
  <si>
    <t xml:space="preserve">（二十二）债务付息支出  </t>
  </si>
  <si>
    <t>8.其他收入</t>
  </si>
  <si>
    <t>（一）地方政府一般债务还本支出</t>
  </si>
  <si>
    <t>(二)补助下级支出</t>
  </si>
  <si>
    <t xml:space="preserve">  1.净结余</t>
  </si>
  <si>
    <t xml:space="preserve">  2.结转</t>
  </si>
  <si>
    <t xml:space="preserve">   3.专项转移支付收入</t>
  </si>
  <si>
    <t xml:space="preserve">   1.体制上解收入</t>
  </si>
  <si>
    <t xml:space="preserve">   2.专项上解收入</t>
  </si>
  <si>
    <t>表十四</t>
  </si>
  <si>
    <t>（四）年终结余</t>
  </si>
  <si>
    <t>表十五</t>
  </si>
  <si>
    <t>表十六</t>
  </si>
  <si>
    <t>2023年儋州市市本级社会保险基金预算表</t>
  </si>
  <si>
    <t>表十七</t>
  </si>
  <si>
    <t>区划</t>
  </si>
  <si>
    <t>项目单位</t>
  </si>
  <si>
    <t>项目名称</t>
  </si>
  <si>
    <t>安排金额</t>
  </si>
  <si>
    <t>债券类型</t>
  </si>
  <si>
    <t>建设状态</t>
  </si>
  <si>
    <t>总投资</t>
  </si>
  <si>
    <t>开工时间</t>
  </si>
  <si>
    <t>建设内容</t>
  </si>
  <si>
    <t>儋州市</t>
  </si>
  <si>
    <t>儋州市教育局</t>
  </si>
  <si>
    <t>洋浦初级中学工程</t>
  </si>
  <si>
    <t>一般债券</t>
  </si>
  <si>
    <t>在建</t>
  </si>
  <si>
    <t>总用地面积48041.65㎡（约72亩），总建筑面积37101.36㎡，建设内容包含教学楼、体育馆、行政办公楼、地下室及附属建筑设施、室外运动场及配套的室外道路，地下给排水管网、配套的训练设施及绿化工程等</t>
  </si>
  <si>
    <t>2019-2020儋州市义务教育薄弱环节改善与能力提升工程</t>
  </si>
  <si>
    <t>总建筑面积21352.71㎡，其中：1、两院小学建筑面积14378.08㎡ 。2、八一金川第一小学建筑面积2561.85㎡。3、市白马井中学教辅楼建筑面积4412.78㎡，以及室外排水工程、室外照明工程、挡土墙、校园绿化、校园文化、监控系统、广播系统等其它附属设施工程。4、市西联红旗小学。5、市那大第六小学。</t>
  </si>
  <si>
    <t>儋州市房屋征收局</t>
  </si>
  <si>
    <t>洋浦产城融合安居工程及配套设施项目（一期）</t>
  </si>
  <si>
    <t>专项债券</t>
  </si>
  <si>
    <t>总建筑面积92.9万㎡，其中地上建筑面积为78.9万㎡，地下建筑面积为14万㎡，建设安置住宅楼、商业设施、行政办公、停车楼和地下室。主要建设内容包括建筑结构、给排水、电气、通风空调、消防、道路、景观绿化等工程。</t>
  </si>
  <si>
    <t>洋浦经济开发区开发建设有限公司</t>
  </si>
  <si>
    <t>石化新材料产业园二期市政道路及配套工程（二阶段）</t>
  </si>
  <si>
    <t>未开工</t>
  </si>
  <si>
    <t>全长约5.11公里，包括：浦四路南段延长线、二号路和四号路。</t>
  </si>
  <si>
    <t>洋浦产城融合安居工程及配套设施项目（二期）</t>
  </si>
  <si>
    <t>项目总用地面积为163亩，总建筑面积为28万平方米，项目总投资约18亿元。主要建设18栋高层住宅，配套建设商业楼、停车楼、社区中心等主体工程。</t>
  </si>
  <si>
    <t>洋浦自来水有限公司</t>
  </si>
  <si>
    <t>儋州市光村、木棠、峨蔓一体化供水工程项目</t>
  </si>
  <si>
    <t>该项目近期( 2025年）供水规模为 3.0 万m3/d, 远期 ( 2030 年）供水规模为 6.0 万 m3 /d。水源以松涛水库和南茶水库为水源。该项目分为两期进行建设 。主要建设内容包括 输水管道工程 、净水厂工程、配水管道工程、加压站工程、村内管道 工程、入户工程 及其他附属工程等。</t>
  </si>
  <si>
    <t>上海师范大学附属儋州实验学校（含幼儿园）</t>
  </si>
  <si>
    <t>学校建筑面积约62945.30m2，主要建设内容包括小学教学楼、中学教学楼、行政楼、校史馆、学生活动中心、报告厅、职工和小学学生宿舍楼、中学学生宿舍楼、食堂、风雨操场以及400米环形操场、校园绿化、校道、校门等配套工程。幼儿园建筑面积约4332.00m2，主要建设内容包括班级活动用房，公用活动用房及辅助用房、生活用房、及配套绿化、道路及校门等工程。</t>
  </si>
  <si>
    <t>儋州市水务项目建设管理中心</t>
  </si>
  <si>
    <t>儋州市松涛东干渠（那大分水闸至和庆电站段）改线工程</t>
  </si>
  <si>
    <t>渠线全长8.12km，渠道设计流量38.3m3/s（加大流量42.2m3/d），进口渠底高程139.46m，出口渠底高程136.56m，,沿线共布置明渠5段，总长1.06km；渡槽3座，总长1.0km；隧洞4座，总长4.58km；暗涵7座，总长937km；机耕桥2座；倒虹吸1座；水闸7座；排洪渠长622m等附属建（构）筑物。</t>
  </si>
  <si>
    <t>洋浦经济开发区交通运输与港航局</t>
  </si>
  <si>
    <t>省道S308美洋线那大至洋浦互通段公路改建项目（只含主线）</t>
  </si>
  <si>
    <t>对省道S308美洋线那大至洋浦互通段进行改造，改造里程全长24.21公里，按双向四车道一级公路改造，设计速度80公里/小时，路基宽度24.5米，采用沥青混凝土路面。</t>
  </si>
  <si>
    <t>省道S315王五工业园区至白马井段市政化改建工程</t>
  </si>
  <si>
    <t>省道 S315 王五工业园区至白马井段市政化改建工程,全长约4090m</t>
  </si>
  <si>
    <t>儋州滨海新区建设投资有限公司</t>
  </si>
  <si>
    <t>儋州市滨海未来社区（一期）</t>
  </si>
  <si>
    <t>本项目总规划用地面积约105亩（约7公顷），容积率3.5，总建筑面积约为29.84万㎡，其中计容建筑面积24.5万㎡，不计容建筑面积5.34万㎡。建设内容包括住宅，沿街商业，地下停车库及设备用房等。项目配套建设相应的基础设施，包括区内道路工程、雨水工程、海绵城市、给排水工程、室外消防、室外照明、绿化工程、土方工程、人防工程等。</t>
  </si>
  <si>
    <t>儋州工业园建设投资有限公司</t>
  </si>
  <si>
    <t>儋州工业园王五片区道路建设工程（三期）</t>
  </si>
  <si>
    <t>本项目涉及西区、中区场平工程以及儋州工业园王五园区道路建设工程（三期）共9条市政道路的新建，分别为创新大道、春江路、科技三路、智慧一路、智慧二路北、智慧二路南、科技四路、创意大道和环湖路。其中创新大道和春江路为主干路，红线宽度分别为36m和34m；其余道路均为支路，红线宽度均为16m；道路全长合计为8.46km。主要内容为道路工程、岩土工程、绿化工程、给排水工程、电力工程、通信工程、燃气工程，照明工程、与既有道路或管线的衔接、场地土方平整等。</t>
  </si>
  <si>
    <t>儋州工业园王五片区一期标准厂房项目</t>
  </si>
  <si>
    <t>项目用地面积 6.4175 公顷（约 96.26 亩），项目总建筑面积114520.65 ㎡。分三期建设，其中一期建筑面积 18433.14 ㎡，二期建筑面积 76457.16 ㎡，三期建筑面积 19630.35 ㎡。</t>
  </si>
  <si>
    <t>儋州市城市管理局</t>
  </si>
  <si>
    <t>洋浦经济开发区东部配套区路网基础设施建设（一期）</t>
  </si>
  <si>
    <t>包含“两横三纵”五条道路，长约16.05km， 1.中心大道北段长2.71km；2.横十三路东段长1.4km；3.东纵一路中段长0.75km；4.环新英湾大道长6.83km；5.横十七路长4.37km。两条排洪沟，长约3.15km，1号排洪沟长2.45km；2号排洪沟长0.71km。建设内容包括道路、交通、给排水、电力、照明、绿化等工程。</t>
  </si>
  <si>
    <t>洋浦石化功能区浦四路北延长线及桥梁工程</t>
  </si>
  <si>
    <t>新建浦四路北延长线，道路总长约1.28公里，道路红线宽度32米（含道路建设需征收土地）。</t>
  </si>
  <si>
    <t>儋州工业园王五园区道路建设工程（二期）</t>
  </si>
  <si>
    <t>主要内容为道路工程、岩土工程、绿化工程、给排水工程、电力工程、通信工程、照明工程、与既有道路或管线的衔接等进行设计。建设规模为 3 条市政道路的新建，包括次干路2条、支路1条</t>
  </si>
  <si>
    <t>儋州市项目管理中心</t>
  </si>
  <si>
    <t>上海师范大学附属儋州实验学校周边路网工程</t>
  </si>
  <si>
    <t>拟线宽20米，城市支路；规划二路西起现状的兰洋北路，向东延伸至规划四路，全长1060.334米，红线宽24 米，城市次干路；规划三路北起伏坡东路，南至规划三路，全长535.768米，红线宽20 米，城市支路；规划四路北起伏坡东路，南至规划二路，全长369.049米，红线宽30 米，城市次干路。主要内容为道路工程、交通工程、给排水工程、电气工程、道路绿化工程等</t>
  </si>
  <si>
    <t>洋浦石化功能区园一路及浦四路南段延长线项目</t>
  </si>
  <si>
    <t>道路全长约2296米，其中：园一路长约1121米，道路红线宽度20米；浦四路南段延长线长约1175米，道路红线宽度32米。</t>
  </si>
  <si>
    <t>洋浦产城融合安居工程配套幼儿园项目</t>
  </si>
  <si>
    <t>项目总用地面积16252㎡，总建筑面积约11395㎡（其中：12个班幼儿园用地面积为6393㎡，规模为12个班360人，建筑面积约5060㎡；15个班幼儿园用地面积为9859㎡，规模为15个班450人，建筑面积约6335㎡）。项目主要建设内容包括：幼儿活动用房、服务用房、附属用房等，以及土石方工程、设备购置、室外给排水、室外电气、室外绿化、室外广场道路、停车场、围墙、校门等配套工程。</t>
  </si>
  <si>
    <t>儋州市妇幼保健院</t>
  </si>
  <si>
    <t>儋州市妇女儿童医院项目</t>
  </si>
  <si>
    <t>本项目拟建设500床位的妇女儿童医院，包括保健床位100张，医疗用房床200张，儿童床位200张。</t>
  </si>
  <si>
    <t>东部路网配套提升工程</t>
  </si>
  <si>
    <t>东部路网（环新英湾大道6.8km、横17路4.39km、东纵1路0.75km）绿化喷灌系统建设、外国语学校周边及东部生活区五条道路（东横13路西段及西侧边沟、东纵1路中段、横7路开源大道至新英湾大道段、1号支路、2号支路）绿化景观建设。</t>
  </si>
  <si>
    <t>洋浦先进制造园区市政道路配套建设工程</t>
  </si>
  <si>
    <t>包含嘉洋一横路、嘉洋二横路、公安三所南路（中大检测北路）及纸浆堆场东路等市政道路，道路总长约3.42公里。</t>
  </si>
  <si>
    <t>儋州市滨海新区配套市政道路</t>
  </si>
  <si>
    <t>配套市政道路总长18126.401米。主要建设内容有道路工程、交通工程、给排水工程、照明工程、电缆沟工程、通信工程、绿化景观工程等</t>
  </si>
  <si>
    <t>儋州市住房和城乡建设局</t>
  </si>
  <si>
    <t>2023年儋州市城镇老旧小区改造项目</t>
  </si>
  <si>
    <t>本项目改造儋州市10个老旧小区，共有59栋住宅楼，115单元，1410户，改造面积共130321.53平方米。</t>
  </si>
  <si>
    <t>儋州市疾病预防控制中心</t>
  </si>
  <si>
    <t>海南西部区域（儋州）疾病预防控制中心</t>
  </si>
  <si>
    <t>建设规模为本项目规划建设用地面积33338.60㎡，规划总建筑面积33201.44㎡。主要包括实验用房、业务用房、紧急救援中心、行政办公用房和保障用房等。</t>
  </si>
  <si>
    <t>儋州市滨海新区交通枢纽路网工程</t>
  </si>
  <si>
    <t>1.中央西路红线宽32m，全长2144.879m。2.滨纬二路红线宽32m，全长1131.781m。3.友谊路红线宽32m，全长392.836m。中央西路规划定位为城市主干路，滨纬二路及友谊路规划定位为城市次干路。机动车道结构层厚均为69cm，非机动车道结构层厚均为46cm，人行道结构层厚均为34cm。本项目工程内容包括道路工程、交通工程、给排水工程、电气工程、绿化工程及投资估算等。</t>
  </si>
  <si>
    <t>石化新材料产业园（二期）市政道路及配套工程（一阶段）</t>
  </si>
  <si>
    <t>包括一号路、二号路、三号路3条新建市政道路，路线总长为2.564km；地块一、地块二两个地块的场地土方平整，合计面积约480.25亩；新建排洪沟长度约1.3km。</t>
  </si>
  <si>
    <t>东部配套区路网基础设施建设（二期）</t>
  </si>
  <si>
    <t>1.计划实施纵四路总长2.36公里，规划为次干道，宽度35米； 2.计划实施规划二路总长376.511米，规划为次干道，宽度25米。</t>
  </si>
  <si>
    <t>洋浦关内建成区道路综合工程</t>
  </si>
  <si>
    <t>包括嘉洋路中段扩建工程、洋浦大桥桥下辅道完善工程、迎宾大道至金洋路、华浦路等道路连接工程（开源大沙塘路口至汽车站）,道路总长2.2km。</t>
  </si>
  <si>
    <t>儋州工业园王五片区春江水库右岸干渠改造工程(一期）</t>
  </si>
  <si>
    <t>本次改造工程没有新增灌溉面积，维持原来灌溉规模不变。本次改造范围为桩号 10+846~12+215 段。改造段首端装号为 10+846，首端设计流量为 1.15m3/s，加大流量为 1.495m3/s；新建 2#斗渠设计流量为 Q=0.06m3/s，加大流量 Q=0.081m3/s。</t>
  </si>
  <si>
    <t>表十八</t>
  </si>
  <si>
    <t xml:space="preserve">    </t>
  </si>
  <si>
    <t>预算年度：2023</t>
  </si>
  <si>
    <t>单位名称</t>
  </si>
  <si>
    <t>预算执行率权重(%)</t>
  </si>
  <si>
    <t>预算数</t>
  </si>
  <si>
    <t>项目总额</t>
  </si>
  <si>
    <t>绩效目标</t>
  </si>
  <si>
    <t>一级指标</t>
  </si>
  <si>
    <t>二级指标</t>
  </si>
  <si>
    <t>三级指标</t>
  </si>
  <si>
    <t>绩效指标性质</t>
  </si>
  <si>
    <t>本年绩效指标值</t>
  </si>
  <si>
    <t>绩效度量单位</t>
  </si>
  <si>
    <t>本年权重</t>
  </si>
  <si>
    <t>人保等3家保险公司</t>
  </si>
  <si>
    <t>46040021T000000071795-农业保险财政补贴资金</t>
  </si>
  <si>
    <t>10,000.00</t>
  </si>
  <si>
    <t>目标1：引导和支持农户参加农业保险； 目标2：主要保障关系国际民生和粮食安全的大宗农产品，以及我省主要大宗特色 农产品和渔船、渔民，重点支持农业生产环节。 目标3：不断扩大农业保险覆盖面和风险保障水平，逐步建立市场化的农业生产风 险防范化解机制。 目标4：稳定农业生产，保障农民收入。</t>
  </si>
  <si>
    <t>产出指标</t>
  </si>
  <si>
    <t>数量指标</t>
  </si>
  <si>
    <t>育肥猪保险覆盖率</t>
  </si>
  <si>
    <t>≥</t>
  </si>
  <si>
    <t>35</t>
  </si>
  <si>
    <t>%</t>
  </si>
  <si>
    <t>10</t>
  </si>
  <si>
    <t>三大粮食作物投保面积覆盖面</t>
  </si>
  <si>
    <t>68</t>
  </si>
  <si>
    <t>质量指标</t>
  </si>
  <si>
    <t>风险保障水平</t>
  </si>
  <si>
    <t>定性</t>
  </si>
  <si>
    <t>好坏</t>
  </si>
  <si>
    <t>绝对免赔额</t>
  </si>
  <si>
    <t>＝</t>
  </si>
  <si>
    <t>个</t>
  </si>
  <si>
    <t>效益指标</t>
  </si>
  <si>
    <t>经济效益指标</t>
  </si>
  <si>
    <t>农业保险综合费用率</t>
  </si>
  <si>
    <t>≤</t>
  </si>
  <si>
    <t>20</t>
  </si>
  <si>
    <t>风险保障总额</t>
  </si>
  <si>
    <t>＞</t>
  </si>
  <si>
    <t>万元</t>
  </si>
  <si>
    <t>社会效益指标</t>
  </si>
  <si>
    <t>保险覆盖率</t>
  </si>
  <si>
    <t>70</t>
  </si>
  <si>
    <t>经办机构县级分支机构覆盖率</t>
  </si>
  <si>
    <t>100</t>
  </si>
  <si>
    <t>满意度指标</t>
  </si>
  <si>
    <t>服务对象满意度</t>
  </si>
  <si>
    <t>承保理赔公示率</t>
  </si>
  <si>
    <t>5</t>
  </si>
  <si>
    <t>参保农户满意度</t>
  </si>
  <si>
    <t>80</t>
  </si>
  <si>
    <t>农信社等4家金融机构</t>
  </si>
  <si>
    <t>46040022T000000669109-农民小额贷款财政贴息和奖补资金</t>
  </si>
  <si>
    <t>4,652.00</t>
  </si>
  <si>
    <t>农民小额贷款财政贴息和奖补资金是为农民扩大生产经营而制定的贷款贴息优惠政策，旨在推动农村产业发展，提高农民生产水平，促进农民稳定增收。</t>
  </si>
  <si>
    <t>资金足额拨付率</t>
  </si>
  <si>
    <t>50</t>
  </si>
  <si>
    <t>财政资金撬动效应</t>
  </si>
  <si>
    <t>500</t>
  </si>
  <si>
    <t>30</t>
  </si>
  <si>
    <t>申报农民小额贷款贴息资金对象的满意度</t>
  </si>
  <si>
    <t>109001-儋州市财政局</t>
  </si>
  <si>
    <t>46040022T000000164944-国有企业管理工作</t>
  </si>
  <si>
    <t>8,899.50</t>
  </si>
  <si>
    <t>计划做好公交公司运营工作经费、洋浦大桥日常保养维护工作经费、军粮供应站运维补贴等其他国资管理相关工作，确保工作顺利开展</t>
  </si>
  <si>
    <t>工作经费拨付次数</t>
  </si>
  <si>
    <t>7</t>
  </si>
  <si>
    <t>次</t>
  </si>
  <si>
    <t>15</t>
  </si>
  <si>
    <t>资金拨付完成率</t>
  </si>
  <si>
    <t>时效指标</t>
  </si>
  <si>
    <t>资金拨付及时率</t>
  </si>
  <si>
    <t>95</t>
  </si>
  <si>
    <t>保障国资企业管理工作顺利完成</t>
  </si>
  <si>
    <t>受益对象满意度</t>
  </si>
  <si>
    <t>46040022T000000172292-儋州市体育中心“一场两馆“运营服务费””</t>
  </si>
  <si>
    <t>3,200.00</t>
  </si>
  <si>
    <t>负责儋州市体育中心“一场两馆”项目用地范围内的全部建筑物、构筑物机及其配套设施设备的运营、管理、维护及文体活动等支出。</t>
  </si>
  <si>
    <t>运营服务费支付总额</t>
  </si>
  <si>
    <t>1600</t>
  </si>
  <si>
    <t>运营方绩效考核情况</t>
  </si>
  <si>
    <t>运营服务年限</t>
  </si>
  <si>
    <t>年</t>
  </si>
  <si>
    <t>场馆收入分配率</t>
  </si>
  <si>
    <t>免费举办或承办体育赛事、群体活动、体育健身技能培训、国民体质测试及其他文体活动参与或服务人次机</t>
  </si>
  <si>
    <t>1000</t>
  </si>
  <si>
    <t>人次</t>
  </si>
  <si>
    <t>市民满意度</t>
  </si>
  <si>
    <t>60</t>
  </si>
  <si>
    <t>46040022T000000172325-儋州市儋阳森林公园伏波广场</t>
  </si>
  <si>
    <t>3,267.55</t>
  </si>
  <si>
    <t>主要建设内容包括边坡治理，新建挡土墙、台基、阙台阙楼、亮化工程、绿化、景观平台及其他附属设施等支出。</t>
  </si>
  <si>
    <t>建成建筑面积</t>
  </si>
  <si>
    <t>2761.78</t>
  </si>
  <si>
    <t>平方米</t>
  </si>
  <si>
    <t>项目验收合格率</t>
  </si>
  <si>
    <t>98</t>
  </si>
  <si>
    <t>按时完工率</t>
  </si>
  <si>
    <t>打造城市名片，为儋阳楼的配套，丰富市民文化休闲生活</t>
  </si>
  <si>
    <t>46040023T000001081844-洋浦大桥征地拆迁补偿款</t>
  </si>
  <si>
    <t>2,893.34</t>
  </si>
  <si>
    <t>1.解决历史遗留问题，提高营商环境</t>
  </si>
  <si>
    <t>及时拨付资金</t>
  </si>
  <si>
    <t>解决历史遗留问题，提高营商环境</t>
  </si>
  <si>
    <t>解决海南省南海现代渔业集团有限公司诉求</t>
  </si>
  <si>
    <t>46040023T000001081848-退还新英水产站土地拍卖款</t>
  </si>
  <si>
    <t>1,088.53</t>
  </si>
  <si>
    <t>1.解决历史遗留问题，解决东方万展公司诉求</t>
  </si>
  <si>
    <t>合理解决东方万展公司诉求,提高营商环境</t>
  </si>
  <si>
    <t>合理解决东方万展公司诉求</t>
  </si>
  <si>
    <t>46040023T000001081850-惠民食品厂棚户区工程案件</t>
  </si>
  <si>
    <t>1,254.32</t>
  </si>
  <si>
    <t>根据海南省儋州市人民法院民事判决书（2022）琼9003民初496号，1.未付工程款：1131.861825万元； 2.逾期违约金：100万元； 3.诉讼费：18.46万元（一审和二审费用）； 4.聘用律师费4万元（二审），合计1254.32万元。</t>
  </si>
  <si>
    <t>判决支付金额</t>
  </si>
  <si>
    <t>1254.32</t>
  </si>
  <si>
    <t>减免违约金</t>
  </si>
  <si>
    <t>化解社会矛盾</t>
  </si>
  <si>
    <t>40</t>
  </si>
  <si>
    <t>施工方满意度</t>
  </si>
  <si>
    <t>110001-儋州市审计局</t>
  </si>
  <si>
    <t>46040021T000000013536-投资审计经费</t>
  </si>
  <si>
    <t>1,618.46</t>
  </si>
  <si>
    <t>3,061.32</t>
  </si>
  <si>
    <t>为了全面掌握我市政府投资情况，将全市政府投资情况纳入全监督，拟于2023年聘请部分中介公司协助决算审计：儋州市公安大楼建设项目实施竣工决算审计、儋州市体育中心“一场两馆”建设项目竣工决算审计、儋州市体育中心“一场两馆”周边路网竣工决算审计、儋州市滨海二道竣工决算审计、洋浦经济开发区滨海文化广场项目竣工决算审计、洋浦外国语学校项目竣工决算审计。跟踪审计：儋州市市委党校建设项目跟踪审计。专项审计：儋州市审计局对市农田整治建设项目专项审计、儋州市教育系统建设项目专项审计。结算审计及工程预算执行审计：儋州市及周边地区生活垃圾处理工程项目扩容工程结算审计、儋州市中和镇七里村美丽乡村项目结算审计、海南西部中心医院三期工程预算执行审计等12个项目，能为我市核减投资额同比提高30%以上，增收节支预计1000万元。 规范单位资金合理使用、提升财政资金使用效率。　</t>
  </si>
  <si>
    <t>完成集中审理项目数量</t>
  </si>
  <si>
    <t>12</t>
  </si>
  <si>
    <t>审计项目覆盖率</t>
  </si>
  <si>
    <t>年度检查审计项目完成率</t>
  </si>
  <si>
    <t>被审计单位根据审计建议建立建全规章制度情况</t>
  </si>
  <si>
    <t>对审计人员满意率</t>
  </si>
  <si>
    <t>112001-中国共产党儋州市纪律检查委员会</t>
  </si>
  <si>
    <t>46040023T000001048194-留置场所事务</t>
  </si>
  <si>
    <t xml:space="preserve">9986.66
</t>
  </si>
  <si>
    <t>为实现留置场所和侦查装备管理的科学化、专业化、规范化、确保办案安全和2023年办案工作顺利开展。</t>
  </si>
  <si>
    <t>留置的及时性</t>
  </si>
  <si>
    <t>留置场所人员日常管理工作完成率</t>
  </si>
  <si>
    <t>采取留置措施人员数</t>
  </si>
  <si>
    <t>400</t>
  </si>
  <si>
    <t>人</t>
  </si>
  <si>
    <t>完成基本生活物资保障及医疗保障</t>
  </si>
  <si>
    <t>办案人员、看护人员、物业人员、留置对象等</t>
  </si>
  <si>
    <t>119001-中共儋州市委宣传部</t>
  </si>
  <si>
    <t>46040021T000000028888-党报党刊及其他书报杂志征订经费</t>
  </si>
  <si>
    <t>2,400.00</t>
  </si>
  <si>
    <t xml:space="preserve"> 根据省委市委相关文件要求，征订党报党刊以及征订《参考要闻》《内部 参考》及其他书报杂志</t>
  </si>
  <si>
    <t>工作开展数量</t>
  </si>
  <si>
    <t>2</t>
  </si>
  <si>
    <t>项</t>
  </si>
  <si>
    <t>工作开展达标率</t>
  </si>
  <si>
    <t>工作持续开展及时率</t>
  </si>
  <si>
    <t>可持续影响</t>
  </si>
  <si>
    <t>可持续征订率</t>
  </si>
  <si>
    <t>各机关单位干部职工满意率</t>
  </si>
  <si>
    <t>90</t>
  </si>
  <si>
    <t>46040023T000001044229-宣传文化活动事务</t>
  </si>
  <si>
    <t>9,766.80</t>
  </si>
  <si>
    <t>开展宣传文化活动事务</t>
  </si>
  <si>
    <t>完成工作数量</t>
  </si>
  <si>
    <t>工作达标率</t>
  </si>
  <si>
    <t>工作开展及时率</t>
  </si>
  <si>
    <t>工作完成覆盖率</t>
  </si>
  <si>
    <t>群众满意率</t>
  </si>
  <si>
    <t>46040023T000001044245-洋浦电视台专项</t>
  </si>
  <si>
    <t>1,627.96</t>
  </si>
  <si>
    <t>良好完成洋浦电视台相关工作</t>
  </si>
  <si>
    <t>开展栏目数</t>
  </si>
  <si>
    <t>6</t>
  </si>
  <si>
    <t>电视节目覆盖率</t>
  </si>
  <si>
    <t>人民群众满意率</t>
  </si>
  <si>
    <t>120001-中共儋州市委组织部</t>
  </si>
  <si>
    <t>46040023T000001048216-组织事务</t>
  </si>
  <si>
    <t>5,370.82</t>
  </si>
  <si>
    <t>贯彻落实党的二十大精神关于党的组织建设要求，把我市十大重点党建项目等党建工作目标任务落细落小。学习贯彻党的二十大要求，落实基层党的组织建设总要求，加强党员教育管理质量，提升基层组织战斗力。增强基层党组织政治功能和组织功能，把基层党组织建设成为有效实现党的领导的坚强战斗堡垒，以组织振兴推动乡村振兴，为推进全面乡村振兴提供坚强的组织保证。</t>
  </si>
  <si>
    <t>培训人数</t>
  </si>
  <si>
    <t>人数</t>
  </si>
  <si>
    <t>村级干部大专学历班新招 人数</t>
  </si>
  <si>
    <t>培训优良率</t>
  </si>
  <si>
    <t>党组织书记补贴发放及时性</t>
  </si>
  <si>
    <t>党建活动场所运营情况</t>
  </si>
  <si>
    <t>基层党员群众满意度</t>
  </si>
  <si>
    <t>121001-中共儋州市委政法委员会</t>
  </si>
  <si>
    <t>46040023T000001060029-儋州市公共安全视频监控建设联网应用项目</t>
  </si>
  <si>
    <t>9,355.00</t>
  </si>
  <si>
    <t>儋州市公共安全视频监控建设联网应用项目终验款及后续运营费。</t>
  </si>
  <si>
    <t>网络不稳定故障率</t>
  </si>
  <si>
    <t>3</t>
  </si>
  <si>
    <t>保障雪亮工程系统运行安全率</t>
  </si>
  <si>
    <t>快速修复系统及时性</t>
  </si>
  <si>
    <t>1</t>
  </si>
  <si>
    <t>小时</t>
  </si>
  <si>
    <t>提高事故、事件处理效率</t>
  </si>
  <si>
    <t>工作人员对系统运行效率满意度</t>
  </si>
  <si>
    <t>46040023T000001070129-洋浦雪亮工程项目</t>
  </si>
  <si>
    <t>洋浦公共安全视频监控建设联网应用项目费用</t>
  </si>
  <si>
    <t>覆盖洋浦地区办事处</t>
  </si>
  <si>
    <t>洋浦雪亮安全运行故障率</t>
  </si>
  <si>
    <t>发生网络事故及时修复率</t>
  </si>
  <si>
    <t>系统运行稳定性</t>
  </si>
  <si>
    <t>工作人员对系统满意度</t>
  </si>
  <si>
    <t>46040023T000001076755-儋州市社管平台指挥中心建设经费（信息化）</t>
  </si>
  <si>
    <t>3,500.00</t>
  </si>
  <si>
    <t>为儋州市社管平台指挥中心新建指挥大屏、音视频等信息化改造工程。</t>
  </si>
  <si>
    <t>保障社管平台系统运行安全率</t>
  </si>
  <si>
    <t>99</t>
  </si>
  <si>
    <t>（网格化服务管理中心）点位开设</t>
  </si>
  <si>
    <t>16</t>
  </si>
  <si>
    <t>46040023T000001076764-儋州市社管平台指挥中心建设经费</t>
  </si>
  <si>
    <t xml:space="preserve">根据国家《社会治安综合治理中心建设与管理规范》（GB/T33200-2016）文件和省综治办《海南省综治视联网建设方案》（琼综治办[2017]97号）文件要求。儋州市社会治安综合治理网格化系统建设二期工程。做好该项目开支拨付工作，保障网格化服务管理中心工作有效进行。 </t>
  </si>
  <si>
    <t>（网格化服务管理中心）正常运行</t>
  </si>
  <si>
    <t>群众满意度</t>
  </si>
  <si>
    <t>保护群众生命财产</t>
  </si>
  <si>
    <t>成本指标</t>
  </si>
  <si>
    <t>经济成本指标</t>
  </si>
  <si>
    <t>成本控制率</t>
  </si>
  <si>
    <t>132001-儋州市公安局</t>
  </si>
  <si>
    <t>46040021T000000012227-儋州市综合视频监控系统链路租用费</t>
  </si>
  <si>
    <t>2,057.40</t>
  </si>
  <si>
    <t>2019年我市建成儋州市综合视频监控系统后，经市政府研究同意，将该系统链路租用运维费纳入财政预算保障。经公开招标，与中国电信签订运维合同，每年链路租用费685.8万元。按年度申请预算经费用于租用通信链路，以保障视频监控系统正常运转，发挥社会和经济效益。</t>
  </si>
  <si>
    <t>系统开发数量</t>
  </si>
  <si>
    <t>硬件采购（维护）数量</t>
  </si>
  <si>
    <t>2264</t>
  </si>
  <si>
    <t>系统故障率</t>
  </si>
  <si>
    <t>系统验收合格率</t>
  </si>
  <si>
    <t>系统故障修复处理时间</t>
  </si>
  <si>
    <t>系统运行维护响应时间</t>
  </si>
  <si>
    <t>4</t>
  </si>
  <si>
    <t>分钟</t>
  </si>
  <si>
    <t>主页点击量</t>
  </si>
  <si>
    <t>万人</t>
  </si>
  <si>
    <t>系统正常使用年限</t>
  </si>
  <si>
    <t>8</t>
  </si>
  <si>
    <t>使用人员满意度</t>
  </si>
  <si>
    <t>137001-儋州市教育局</t>
  </si>
  <si>
    <t>46040023T000001045107-教育规划与基础设施建设</t>
  </si>
  <si>
    <t xml:space="preserve">购买民办幼儿园学位转公办幼儿园学位资金、洋浦民转公幼儿园生均公用经费、小区配套幼儿园物业管理费、省一级幼儿园创建经费、设备运维服务费（含配件费）、购买民办义务教育学位、省一级学校、省级规范化学校创建工作补助经费
</t>
  </si>
  <si>
    <t>教育规划与基础设施建设项目数量</t>
  </si>
  <si>
    <t>教育规划与基础设施建设落实情况</t>
  </si>
  <si>
    <t>优良中差</t>
  </si>
  <si>
    <t>教育规划与基础设施建设资金及时率</t>
  </si>
  <si>
    <t>巩固教育环境，提升儋州教育质量</t>
  </si>
  <si>
    <t>学生家长老师满意度</t>
  </si>
  <si>
    <t>92</t>
  </si>
  <si>
    <t>46040022T00000169483-乡村振兴家庭经济困难学生基本生活保障</t>
  </si>
  <si>
    <t>完成2023年本市户籍学前、小学、初中、高中、中职特惠性资助。</t>
  </si>
  <si>
    <t>困难学生基本生活保障完成量</t>
  </si>
  <si>
    <t>受助学生人数</t>
  </si>
  <si>
    <t>13802</t>
  </si>
  <si>
    <t>资助及时发放率</t>
  </si>
  <si>
    <t>减轻学生经济负担</t>
  </si>
  <si>
    <t>受助对象满意度</t>
  </si>
  <si>
    <t>46040023T000001045105-学校体育卫生艺术与国防教育</t>
  </si>
  <si>
    <t>毒品预防宣传教育、体育、艺术赛事活动、2023年儋州市中小学校毒品预防教育进校园主题宣传活动等</t>
  </si>
  <si>
    <t>学校体育卫生艺术与国防教育项目开展情况</t>
  </si>
  <si>
    <t>各项活动开展按时完成率</t>
  </si>
  <si>
    <t>学校体育卫生艺术与国防教育项目数量</t>
  </si>
  <si>
    <t>23</t>
  </si>
  <si>
    <t>提升社会美育价值</t>
  </si>
  <si>
    <t>老师学生家长满意度</t>
  </si>
  <si>
    <t>46040023T0000031214-普惠性民办幼儿园奖补配套资金</t>
  </si>
  <si>
    <t>做好开展2023年民办幼儿园普惠性奖补资金工作。主要扶持普惠性民办幼儿园购买玩教具、教师社保等正常运转。</t>
  </si>
  <si>
    <t>拨付普惠性民办幼儿园奖补配套金额</t>
  </si>
  <si>
    <t>发放准确率</t>
  </si>
  <si>
    <t>发放及时性</t>
  </si>
  <si>
    <t>拨付完成率</t>
  </si>
  <si>
    <t>服务对象满意率</t>
  </si>
  <si>
    <t>46040023T000001045095-学校事务管理与后勤服务</t>
  </si>
  <si>
    <t xml:space="preserve">小学保安服务项目、中小学生乘车购买服务、各中小学专职保安人员费用、各中小学专职保安人员培训费用、中小学生研学旅行奖补经费、儋州市课后服务经费
</t>
  </si>
  <si>
    <t>学校事务管理与后勤服务项目数量</t>
  </si>
  <si>
    <t>学校事务管理与后勤服务开展情况</t>
  </si>
  <si>
    <t>学校事务管理与后勤服务资金及时率</t>
  </si>
  <si>
    <t>提高办学条件，树立儋州形象</t>
  </si>
  <si>
    <t>家长学生老师满意度</t>
  </si>
  <si>
    <t>46040023T000001045097-教育合作与交流</t>
  </si>
  <si>
    <t>5,068.56</t>
  </si>
  <si>
    <t>保障合作管理团队、骨干教师工资绩效，保障教育活动经费，提高教育教学质量。</t>
  </si>
  <si>
    <t>支付管理团队、骨干教师工资绩效人数</t>
  </si>
  <si>
    <t>足额发放每人工资绩效</t>
  </si>
  <si>
    <t>资金到位及时率</t>
  </si>
  <si>
    <t>对学校教育教学质量影响</t>
  </si>
  <si>
    <t>教师学生的满意度</t>
  </si>
  <si>
    <t>85</t>
  </si>
  <si>
    <t>140001-儋州市旅游和文化广电体育局</t>
  </si>
  <si>
    <t>46040022T000000669527-第六届海南省运动会</t>
  </si>
  <si>
    <t>3,202.00</t>
  </si>
  <si>
    <t>承办第六届省运会，对于推动海南自贸港建设和儋州洋浦一体化高质量发展，打造海南西部中心城市，提升儋州市的知名度和美誉度。</t>
  </si>
  <si>
    <t>热场活动数量</t>
  </si>
  <si>
    <t>11</t>
  </si>
  <si>
    <t>场次</t>
  </si>
  <si>
    <t>参加竞体项目数量</t>
  </si>
  <si>
    <t>完成验收完成率</t>
  </si>
  <si>
    <t>赛事举办及时性</t>
  </si>
  <si>
    <t>推动儋州旅游、体育事业发展</t>
  </si>
  <si>
    <t>运动员、群众满意度</t>
  </si>
  <si>
    <t>46040022T000000755547-滨海文化广场运营专项经费</t>
  </si>
  <si>
    <t>1,405.00</t>
  </si>
  <si>
    <t>切实做好滨海文化广场交付使用后的运营管理，进一步完善开发区生活配套设施，为群众提供集文化、体育、休闲、娱乐与一体的综合性公共文化体育服务中心。</t>
  </si>
  <si>
    <t>运营场馆数量</t>
  </si>
  <si>
    <t>场</t>
  </si>
  <si>
    <t>考核合格率</t>
  </si>
  <si>
    <t>设备采购及时率</t>
  </si>
  <si>
    <t>场馆开馆及时率</t>
  </si>
  <si>
    <t>丰富群众文化生活</t>
  </si>
  <si>
    <t>开放时长</t>
  </si>
  <si>
    <t>小时/天</t>
  </si>
  <si>
    <t>接待群众</t>
  </si>
  <si>
    <t>46040023T000001055767-旅游事务</t>
  </si>
  <si>
    <t>2,239.62</t>
  </si>
  <si>
    <t>举办有影响力的活动，营造节日氛围，增加市民游客出游热情，吸引更多的人出游，对我市巩固创建全域旅游示范区打下基础，提升城市知名度。</t>
  </si>
  <si>
    <t>活动完成数量</t>
  </si>
  <si>
    <t>活动验收合格率</t>
  </si>
  <si>
    <t>活动完成及时性</t>
  </si>
  <si>
    <t>46040023T000001056032-大型赛事活动</t>
  </si>
  <si>
    <t>1,164.70</t>
  </si>
  <si>
    <t>举办有影响力的赛事，提高城市知名度。</t>
  </si>
  <si>
    <t>增加城市旅游知名度</t>
  </si>
  <si>
    <t>人民群众满意度</t>
  </si>
  <si>
    <t>举办赛事数量</t>
  </si>
  <si>
    <t>赛事完成率</t>
  </si>
  <si>
    <t>举办赛事及时性</t>
  </si>
  <si>
    <t>提升城市知名度</t>
  </si>
  <si>
    <t>46040023T000001071179-滨海文化广场</t>
  </si>
  <si>
    <t>5,873.47</t>
  </si>
  <si>
    <t>修建一个大型的综合性文化广场，让人民群众有开展业余生活的场所，维护社会和谐。</t>
  </si>
  <si>
    <t>修建文化广场数量</t>
  </si>
  <si>
    <t>工程验收合格率</t>
  </si>
  <si>
    <t>工程进度拨付率</t>
  </si>
  <si>
    <t>提升群众生活幸福感</t>
  </si>
  <si>
    <t>147001-儋州市人民政府政务服务中心</t>
  </si>
  <si>
    <t>46040023T000001049984-12345热线党建引领直通联办智慧平台项目</t>
  </si>
  <si>
    <t>231.55</t>
  </si>
  <si>
    <t>从群众和市场主体需求、诉求出发，优化12345热线平台功能，开发直通联办信息平台，12345热线与网上信访、党风政风热线等平台资源相结合，实现12345热线“一号通”服务，建成高效统筹指挥、全程监督落实、数据信息实时反馈的综合政务服务平台，破解营商环境、基层治理难题。</t>
  </si>
  <si>
    <t>紧急类办件响应时间</t>
  </si>
  <si>
    <t>职能单位使用满意度</t>
  </si>
  <si>
    <t>系统响应速度</t>
  </si>
  <si>
    <t>秒</t>
  </si>
  <si>
    <t>161001-儋州市消防救援支队</t>
  </si>
  <si>
    <t>46040023T000001040503-消防人员经费</t>
  </si>
  <si>
    <t>5,699.51</t>
  </si>
  <si>
    <t>用于发放儋州市消防救援支队2021年、2022年、2023年绩效、改革性补贴、高危补贴、全勤值班补助，人身意外险，专职消防员工资福利、五险一金等。</t>
  </si>
  <si>
    <t>工资津贴福利发放人数</t>
  </si>
  <si>
    <t>272</t>
  </si>
  <si>
    <t>年度发放工资福利频次</t>
  </si>
  <si>
    <t>期/年</t>
  </si>
  <si>
    <t>消防人员绩效福利落实率</t>
  </si>
  <si>
    <t>消防救援人员满意程度</t>
  </si>
  <si>
    <t>163001-儋州市人民政府干冲办事处</t>
  </si>
  <si>
    <t>46040022T000000751580-待搬迁补助</t>
  </si>
  <si>
    <t>20,300.00</t>
  </si>
  <si>
    <t>1、解决搬迁人员搬迁安置问题，促进生活水平的进步 2、提高人民生活质量</t>
  </si>
  <si>
    <t>搬迁户数</t>
  </si>
  <si>
    <t>180</t>
  </si>
  <si>
    <t>户</t>
  </si>
  <si>
    <t>搬迁祠庙</t>
  </si>
  <si>
    <t>座</t>
  </si>
  <si>
    <t>全年投入搬迁人数</t>
  </si>
  <si>
    <t>2350</t>
  </si>
  <si>
    <t>完成搬迁进度</t>
  </si>
  <si>
    <t>投入搬迁天数</t>
  </si>
  <si>
    <t>360</t>
  </si>
  <si>
    <t>天</t>
  </si>
  <si>
    <t>地上附着物亩数</t>
  </si>
  <si>
    <t>300</t>
  </si>
  <si>
    <t>亩</t>
  </si>
  <si>
    <t>发放补偿公示时间</t>
  </si>
  <si>
    <t>搬迁任务完成率</t>
  </si>
  <si>
    <t>收益户数</t>
  </si>
  <si>
    <t>矛盾纠纷解决率</t>
  </si>
  <si>
    <t>搬迁满意度</t>
  </si>
  <si>
    <t>46040022T000000752781-大米补贴专项（干冲）</t>
  </si>
  <si>
    <t>3,450.00</t>
  </si>
  <si>
    <t>1、发放失耕失渔大米补助，没有实行搬迁的居民，每人每月补助60元，每月发放一次。 2、发放失耕失渔大米补助，搬迁实行公寓楼安置的居民，每人每月补助72元，每月发放一次。 3、发放失耕失渔大米补助，共享开发区发展成果。</t>
  </si>
  <si>
    <t>发放失耕失渔大米次数</t>
  </si>
  <si>
    <t>次/年</t>
  </si>
  <si>
    <t xml:space="preserve">公示时间 </t>
  </si>
  <si>
    <t>受益社区数</t>
  </si>
  <si>
    <t xml:space="preserve">维护社会稳定 </t>
  </si>
  <si>
    <t>群众对大米补助发放的满意度</t>
  </si>
  <si>
    <t>46040022T000000752814-老龄人补助（干冲）</t>
  </si>
  <si>
    <t>1,500.00</t>
  </si>
  <si>
    <t>发放老龄补助，改善老龄人的生活质量。</t>
  </si>
  <si>
    <t xml:space="preserve">发放老龄补助次数 </t>
  </si>
  <si>
    <t>受益社区</t>
  </si>
  <si>
    <t>改善老龄人生活质量，维护社会稳定</t>
  </si>
  <si>
    <t>群众对老龄人补助发放的满意度</t>
  </si>
  <si>
    <t>46040022T000000752826-已搬迁补助（干冲）</t>
  </si>
  <si>
    <t>7,400.00</t>
  </si>
  <si>
    <t>发放搬迁租房补贴费人数</t>
  </si>
  <si>
    <t>628</t>
  </si>
  <si>
    <t>发放公寓楼生活补助人数</t>
  </si>
  <si>
    <t>1690</t>
  </si>
  <si>
    <t xml:space="preserve">发放搬迁生活过渡费人数 </t>
  </si>
  <si>
    <t>839</t>
  </si>
  <si>
    <t xml:space="preserve">发放合规率 </t>
  </si>
  <si>
    <t xml:space="preserve">发放补助公示时间 </t>
  </si>
  <si>
    <t xml:space="preserve">发放完成率 </t>
  </si>
  <si>
    <t xml:space="preserve">发放及时率 </t>
  </si>
  <si>
    <t>发放违规事件</t>
  </si>
  <si>
    <t xml:space="preserve">搬迁户满意度 </t>
  </si>
  <si>
    <t>164001-儋州市人民政府新英湾办事处</t>
  </si>
  <si>
    <t>46040022T000000751620-待搬迁补偿及补助</t>
  </si>
  <si>
    <t>22,350.00</t>
  </si>
  <si>
    <t>完成万宅村、小唐屋村、沙塘村、沙地村、唐屋村、高田村等6个村庄搬迁和13个祠庙迁移。</t>
  </si>
  <si>
    <t>完成祠庙迁移数</t>
  </si>
  <si>
    <t>13</t>
  </si>
  <si>
    <t>完成搬迁户数</t>
  </si>
  <si>
    <t>480</t>
  </si>
  <si>
    <t>补贴地上附着物亩数</t>
  </si>
  <si>
    <t>900</t>
  </si>
  <si>
    <t>受益户数</t>
  </si>
  <si>
    <t>搬迁户满意度</t>
  </si>
  <si>
    <t>46040022T000000751684-大米补贴专项</t>
  </si>
  <si>
    <t>按时、依规发放失耕失渔大米补助，改善居民群众的生活质量，杜绝违规发放大米补助事件发生。</t>
  </si>
  <si>
    <t>发放补贴覆盖社区数</t>
  </si>
  <si>
    <t>全年发放大米补助户数</t>
  </si>
  <si>
    <t>53000</t>
  </si>
  <si>
    <t>发放次数</t>
  </si>
  <si>
    <t>发放合规率</t>
  </si>
  <si>
    <t>及时发放率</t>
  </si>
  <si>
    <t>公示时间</t>
  </si>
  <si>
    <t>发放完成率</t>
  </si>
  <si>
    <t>违规发放事件</t>
  </si>
  <si>
    <t>件</t>
  </si>
  <si>
    <t>发放对象满意度</t>
  </si>
  <si>
    <t>46040022T000000751632-已搬迁补助</t>
  </si>
  <si>
    <t>23,778.00</t>
  </si>
  <si>
    <t>及时、合规发放搬迁户各项补贴，维护搬迁户自身利益。</t>
  </si>
  <si>
    <t>发放储藏室、丧葬费人数</t>
  </si>
  <si>
    <t>发放搬迁延长过渡费人数</t>
  </si>
  <si>
    <t>发放联排房生活补助户数</t>
  </si>
  <si>
    <t>4300</t>
  </si>
  <si>
    <t>发放大学生补助人数</t>
  </si>
  <si>
    <t>发放医疗返还补助户数</t>
  </si>
  <si>
    <t>9000</t>
  </si>
  <si>
    <t>发放公寓楼生活补助户数</t>
  </si>
  <si>
    <t>2000</t>
  </si>
  <si>
    <t>公示发放补助时间</t>
  </si>
  <si>
    <t>46040022T000000751644-老龄人补助</t>
  </si>
  <si>
    <t>2,200.00</t>
  </si>
  <si>
    <t>按时、依规发放老龄人补助，改善老龄人的生活质量，杜绝违规发放老龄人补助事件发生。</t>
  </si>
  <si>
    <t>全年发放老龄人补助人数</t>
  </si>
  <si>
    <t>25800</t>
  </si>
  <si>
    <t>老龄人满意度</t>
  </si>
  <si>
    <t>165001-儋州市人民政府三都办事处</t>
  </si>
  <si>
    <t>46040022T000000752132-待搬迁补偿</t>
  </si>
  <si>
    <t>27,853.00</t>
  </si>
  <si>
    <t>1、发放搬迁户的各项补偿、补助以及奖励费 2、发放搬迁村庄庙堂、祠堂、村集体房屋及附着物等公共财产补偿费 3、发放项目用地地上附着物补助补偿费以及搬迁涉及青苗补偿款 4、支付不可预见费</t>
  </si>
  <si>
    <t>591</t>
  </si>
  <si>
    <t>发放补贴覆盖村庄数</t>
  </si>
  <si>
    <t>搬迁人数</t>
  </si>
  <si>
    <t>2661</t>
  </si>
  <si>
    <t>投入搬迁工作人员数</t>
  </si>
  <si>
    <t>搬迁投入天数</t>
  </si>
  <si>
    <t>发放及时率</t>
  </si>
  <si>
    <t>投诉事件</t>
  </si>
  <si>
    <t>发放补助对象满意度</t>
  </si>
  <si>
    <t>46040022T000000752079-失地农民生活补助</t>
  </si>
  <si>
    <t>1,400.00</t>
  </si>
  <si>
    <t>2,800.00</t>
  </si>
  <si>
    <t>　使失地农民生活得到基本保障和提高失地农民家庭生活幸福感以及满意度</t>
  </si>
  <si>
    <t>每年受益人数</t>
  </si>
  <si>
    <t>16665</t>
  </si>
  <si>
    <t>受益行政村</t>
  </si>
  <si>
    <t>保障失地农民基本生活，提高失地农民家庭生活幸福感</t>
  </si>
  <si>
    <t>补助对象满意度</t>
  </si>
  <si>
    <t>个人每月补助</t>
  </si>
  <si>
    <t>元/人·次</t>
  </si>
  <si>
    <t>村庄每亩补助</t>
  </si>
  <si>
    <t>32</t>
  </si>
  <si>
    <t>46040022T000000752144-老龄人补助（三都）</t>
  </si>
  <si>
    <t>1,793.44</t>
  </si>
  <si>
    <t>　使符合领取条件的老龄老人每月能领取相应层次的生活补贴，提高符合领取条件的老龄人生活质量，让符合领取条件的老龄老人老有所依、老有所养、老有所乐、老有所安。</t>
  </si>
  <si>
    <t>每月受益人数</t>
  </si>
  <si>
    <t>3588</t>
  </si>
  <si>
    <t>增加老年人收入</t>
  </si>
  <si>
    <t>保障老龄人的生活质量</t>
  </si>
  <si>
    <t>未违反计生每月补助</t>
  </si>
  <si>
    <t>210</t>
  </si>
  <si>
    <t>纯女户每月补助</t>
  </si>
  <si>
    <t>250</t>
  </si>
  <si>
    <t>搬迁养老每月补助</t>
  </si>
  <si>
    <t>违反计生每月补助</t>
  </si>
  <si>
    <t>150</t>
  </si>
  <si>
    <t>46040022T000000752180-办事处机动专项（三都）</t>
  </si>
  <si>
    <t>1,200.00</t>
  </si>
  <si>
    <t>提高办事处工作进度，保障办事处工作正常运行。</t>
  </si>
  <si>
    <t>完成另行业务覆盖率</t>
  </si>
  <si>
    <t>25</t>
  </si>
  <si>
    <t>应急处理率</t>
  </si>
  <si>
    <t>96</t>
  </si>
  <si>
    <t>保障办事处工作正常运行</t>
  </si>
  <si>
    <t>提高办事处办事效率</t>
  </si>
  <si>
    <t>满意度</t>
  </si>
  <si>
    <t>93</t>
  </si>
  <si>
    <t>46040022T000000752207-已搬迁补助（三都）</t>
  </si>
  <si>
    <t>5,000.00</t>
  </si>
  <si>
    <t>1、发放搬迁安置户过渡租房补贴与生活补助、入住公寓楼补贴与生活补助、合作医疗补助、大学生学费补助、丧葬场租补助 2、发放文明新村、新基村、茅地村过渡安置补偿款</t>
  </si>
  <si>
    <t>过渡租房补贴与生活补助、入住公寓楼及生活补助发放次数</t>
  </si>
  <si>
    <t>文明新村、新基村、茅地村过渡安置补偿款</t>
  </si>
  <si>
    <t>违规发放补贴</t>
  </si>
  <si>
    <t>丧葬补助</t>
  </si>
  <si>
    <t>8000</t>
  </si>
  <si>
    <t>元/人</t>
  </si>
  <si>
    <t>大学生专科学费补助</t>
  </si>
  <si>
    <t>元/学年</t>
  </si>
  <si>
    <t>大学本科补助费用</t>
  </si>
  <si>
    <t>3000</t>
  </si>
  <si>
    <t>166001-中共儋州市委推进环新英湾港产城一体化开发建设领导小组办公室</t>
  </si>
  <si>
    <t>46040022T000000765523-智慧洋浦（一期）项目</t>
  </si>
  <si>
    <t>30,000.00</t>
  </si>
  <si>
    <t>推进智慧海南、智慧洋浦建设。</t>
  </si>
  <si>
    <t>支持项目数量</t>
  </si>
  <si>
    <t>工程质量合格率</t>
  </si>
  <si>
    <t>项目建设按期完工率</t>
  </si>
  <si>
    <t>7.5</t>
  </si>
  <si>
    <t>项目开工率</t>
  </si>
  <si>
    <t>投资计划转发用时</t>
  </si>
  <si>
    <t>个工作日</t>
  </si>
  <si>
    <t>中央预算内投资支付率</t>
  </si>
  <si>
    <t>年度计划投资完成率</t>
  </si>
  <si>
    <t>基础设施提升</t>
  </si>
  <si>
    <t>项目受益人满意度</t>
  </si>
  <si>
    <t>46040023T000001073846-“一河五湖”综合治理工程项目贷款还本付息资金</t>
  </si>
  <si>
    <t>600.37</t>
  </si>
  <si>
    <t>偿还“一河五湖”综合治理工程项目贷款本息，2023年还本金75万元，贷款利息525.37万元，共计600.37万元。</t>
  </si>
  <si>
    <t>偿还本金及利息</t>
  </si>
  <si>
    <t>及时支付率</t>
  </si>
  <si>
    <t>维护政府形象按时履约</t>
  </si>
  <si>
    <t>领导满意度</t>
  </si>
  <si>
    <t>168001-儋州市营商环境建设局</t>
  </si>
  <si>
    <t>46040023T000000795081-行政审批评估评审经费</t>
  </si>
  <si>
    <t>3,661.58</t>
  </si>
  <si>
    <t>计划开展1500个项目评审，第三方咨询机构能够按期提交评审报告，提交报告质量较高，达到规范我市工程项目审批效果，为行政审批提供有效依据。</t>
  </si>
  <si>
    <t>评审项目数量</t>
  </si>
  <si>
    <t>1500</t>
  </si>
  <si>
    <t>评审报告合格率</t>
  </si>
  <si>
    <t>评审报告按期完成率</t>
  </si>
  <si>
    <t>规范项目审批</t>
  </si>
  <si>
    <t>169001-洋浦保税港区发展局</t>
  </si>
  <si>
    <t>46040022T000000762987-保税港区房屋土地租金补贴资金</t>
  </si>
  <si>
    <t>1,481.77</t>
  </si>
  <si>
    <t>对落户保税港区内的企业免租期进行补贴</t>
  </si>
  <si>
    <t>补贴企业数</t>
  </si>
  <si>
    <t>家</t>
  </si>
  <si>
    <t>降低企业经营成本</t>
  </si>
  <si>
    <t>46040022T000000762990-洋浦经济开发区标准厂房及海外仓建设项目</t>
  </si>
  <si>
    <t>7,702.91</t>
  </si>
  <si>
    <t>53,295.89</t>
  </si>
  <si>
    <t>总用地面积134亩，总建筑面积约11.8万平方米。</t>
  </si>
  <si>
    <t>开工厂房和仓库数量</t>
  </si>
  <si>
    <t>座（处）</t>
  </si>
  <si>
    <t>新都工业园厂房建筑面积</t>
  </si>
  <si>
    <t>34000</t>
  </si>
  <si>
    <t>保税港区厂房和长裤建筑面积</t>
  </si>
  <si>
    <t>83000</t>
  </si>
  <si>
    <t>总用地面积</t>
  </si>
  <si>
    <t>88000</t>
  </si>
  <si>
    <t>验收合格率</t>
  </si>
  <si>
    <t>当年开工率</t>
  </si>
  <si>
    <t>创造就业岗位</t>
  </si>
  <si>
    <t>容纳入驻企业数量</t>
  </si>
  <si>
    <t>容纳入驻电商企业数量</t>
  </si>
  <si>
    <t>意向企业出租率</t>
  </si>
  <si>
    <t>提升保税港区基础设施水平</t>
  </si>
  <si>
    <t>工程质量寿命</t>
  </si>
  <si>
    <t>受益群体满意度</t>
  </si>
  <si>
    <t>超预算项目比例</t>
  </si>
  <si>
    <t>46040022T000000766588-保税港区口岸业务经费</t>
  </si>
  <si>
    <t>2,720.86</t>
  </si>
  <si>
    <t>保证口岸差旅调研、会议接待、资料打印、设备购置等费用。 保证口岸办日常运转经费。 发挥口岸管理服务职能。</t>
  </si>
  <si>
    <t>口岸差旅次数</t>
  </si>
  <si>
    <t>促进外贸总量增长率</t>
  </si>
  <si>
    <t>联检单位满意度</t>
  </si>
  <si>
    <t>170001-洋浦经济开发区消防救援支队</t>
  </si>
  <si>
    <t>46040022T000000762688-消防救援支队装备车辆采购</t>
  </si>
  <si>
    <t>5,834.17</t>
  </si>
  <si>
    <t>　根据海南省消防救援总队办公室《关于上报2021年消防装备采购计划的通知》要求，结合《城市消防站建设标准》（建标152-2017）及支队实际需求，按照”满足当前需要，适度超前配备“的原则，科学合理配备，努力实现装备从数量规模向质量效能型转变，以满足单一灾种需求向满足全灾种专业队装备建设需求转变。</t>
  </si>
  <si>
    <t>购置设备数量</t>
  </si>
  <si>
    <t>2080</t>
  </si>
  <si>
    <t>台（套）</t>
  </si>
  <si>
    <t>政府采购率</t>
  </si>
  <si>
    <t>安装工程验收合格率</t>
  </si>
  <si>
    <t>设备故障率</t>
  </si>
  <si>
    <t>设备质量合格率</t>
  </si>
  <si>
    <t>设备利用率</t>
  </si>
  <si>
    <t>设备使用年限</t>
  </si>
  <si>
    <t>46040022T000000762692-国家综合性消防救援队伍人员经费</t>
  </si>
  <si>
    <t>2,736.41</t>
  </si>
  <si>
    <t xml:space="preserve">严格执行《国家综合性消防救援队伍工资政策方案》文件精神，做好工资政策方案落实工作,保障工资及时发放、足额发放，预算编制科学合理，减少结余资金。 </t>
  </si>
  <si>
    <t>科目调整次数</t>
  </si>
  <si>
    <t>足额保障率</t>
  </si>
  <si>
    <t>结余率=结余数/预算数</t>
  </si>
  <si>
    <t>预算超支率</t>
  </si>
  <si>
    <t>46040022T000000762698-地方消防业务经费</t>
  </si>
  <si>
    <t>10,295.75</t>
  </si>
  <si>
    <t xml:space="preserve">本项目根据《组建国家综合性消防救援队伍框架方案》《国家综合性消防救援队伍经费管理暂行规定》《国家综合性消防救援队伍工资政策方案》等文件精神规定的人员经费、公用经费和项目支出，用于保障2023年洋浦消防救援支队国家综合性消防救援队伍、政府专职消防队人员经费、消防业务经费。 </t>
  </si>
  <si>
    <t>培养专业救援人员数量</t>
  </si>
  <si>
    <t>接警出动时间</t>
  </si>
  <si>
    <t>装备、设备及软件验收合格率</t>
  </si>
  <si>
    <t>防火物资合格率</t>
  </si>
  <si>
    <t>挽救经济损失</t>
  </si>
  <si>
    <t>200</t>
  </si>
  <si>
    <t>地方灾害管理部门的满意度</t>
  </si>
  <si>
    <t>172001-中共儋州市委巡察工作领导小组办公室</t>
  </si>
  <si>
    <t>46040023T000001048184-巡视工作</t>
  </si>
  <si>
    <t>2,525.47</t>
  </si>
  <si>
    <t>2023年计划开展十三届市委第三轮常规巡察、第四轮常规巡察、第五轮常规巡察。</t>
  </si>
  <si>
    <t>开展常规巡察</t>
  </si>
  <si>
    <t>提高巡察工作人员的业务水平，巡察工作的目标达成率</t>
  </si>
  <si>
    <t>完成年度巡察工作计划及时性</t>
  </si>
  <si>
    <t>97</t>
  </si>
  <si>
    <t>年度巡察工作任务完成率</t>
  </si>
  <si>
    <t>保障巡察期间工作人员住宿费和餐费及交通费等</t>
  </si>
  <si>
    <t>201001-儋州市发展和改革委员会</t>
  </si>
  <si>
    <t>46040023T000001041181-社会救助和保障标准与基本商品价格上涨挂钩联运机制物价临时补贴</t>
  </si>
  <si>
    <t>1,280.00</t>
  </si>
  <si>
    <t xml:space="preserve">按照《儋州市完善社会救助和保障标准与基本商品价格上涨挂钩联动机制实施方案》要求，适时启动对全市低保特困人员等8类低收入发放价格临时补贴，确保困难群体基本生活水平不因物价上涨而降低。 </t>
  </si>
  <si>
    <t>拨付市退役事务军人局等6家单位1280万元。</t>
  </si>
  <si>
    <t>达到启动条件后，由市退役军人事务局等6个单位按50元/月/人的标准拨付给困难群体。</t>
  </si>
  <si>
    <t>1280</t>
  </si>
  <si>
    <t>全市低保特困人员等8类低收入群体。</t>
  </si>
  <si>
    <t>46040023T000001044561-儋州市粮食风险基金</t>
  </si>
  <si>
    <t>2,234.03</t>
  </si>
  <si>
    <t xml:space="preserve">利用粮食风险基金，支付市级储备粮保管补贴、贷款利息、轮换工作费、检测费和购销差价等费用，为我市粮食应急供应做储备，确保了我市粮源充足。 </t>
  </si>
  <si>
    <t>保管费用、贷款利息费用金额</t>
  </si>
  <si>
    <t>800</t>
  </si>
  <si>
    <t>储备粮食数量</t>
  </si>
  <si>
    <t>2.7</t>
  </si>
  <si>
    <t>万吨</t>
  </si>
  <si>
    <t>保管费用、贷款利息费用金额支付完成率</t>
  </si>
  <si>
    <t>是否有效保障工作顺利开展</t>
  </si>
  <si>
    <t>保管费用、贷款利息费用成本控制率</t>
  </si>
  <si>
    <t>206001-儋州市自然资源和规划局</t>
  </si>
  <si>
    <t>46040021T000000013783-各类规划编制经费</t>
  </si>
  <si>
    <t>6,227.32</t>
  </si>
  <si>
    <t>完成儋州那大主城区及滨海新区控规修编、儋州-洋浦产城融合专题研究、中和历史文化名镇风貌提升规划与发展模式专题研究、兰洋镇温泉项目开发研究策划等项目</t>
  </si>
  <si>
    <t>规划项目数量完成数</t>
  </si>
  <si>
    <t>规划项目数量完成率</t>
  </si>
  <si>
    <t>按时完成各类规划编制率</t>
  </si>
  <si>
    <t>规划编制对社会发展的影响</t>
  </si>
  <si>
    <t>46040021T000000013934-房地一体集体建设用地统一确权登记</t>
  </si>
  <si>
    <t>2,246.93</t>
  </si>
  <si>
    <t>儋州市农村宅基地和集体建设用地与调查（历史）数据成果加工整理纠正、入库、坐标转换与汇交。</t>
  </si>
  <si>
    <t>登记发证率</t>
  </si>
  <si>
    <t>实地测量率</t>
  </si>
  <si>
    <t>登记发证及时率</t>
  </si>
  <si>
    <t>编制标准规划率</t>
  </si>
  <si>
    <t>46040021T000000013435-耕地占用税</t>
  </si>
  <si>
    <t>耕地占用税按时缴纳完成，完成土地性质转变工作</t>
  </si>
  <si>
    <t>农转用面积</t>
  </si>
  <si>
    <t>税费缴纳及时性</t>
  </si>
  <si>
    <t>资金使用率</t>
  </si>
  <si>
    <t>农田转用地用于发展</t>
  </si>
  <si>
    <t>208001-洋浦经济开发区交通运输和港航局</t>
  </si>
  <si>
    <t>46040022T000000751700-洋浦港区疏港公路二期工程</t>
  </si>
  <si>
    <t>1,661.00</t>
  </si>
  <si>
    <t>91,373.14</t>
  </si>
  <si>
    <t>完成洋浦港区疏港公路二期。</t>
  </si>
  <si>
    <t>建设洋浦港区疏港公路里程</t>
  </si>
  <si>
    <t>8.79</t>
  </si>
  <si>
    <t>公里</t>
  </si>
  <si>
    <t>建设(改造、修缮)工程数量</t>
  </si>
  <si>
    <t>建设(改造、修缮)工程量</t>
  </si>
  <si>
    <t>建设洋浦港区疏港公路面积</t>
  </si>
  <si>
    <t>549442</t>
  </si>
  <si>
    <t>竣工验收合格率</t>
  </si>
  <si>
    <t>项目设计变更率</t>
  </si>
  <si>
    <t>项目按计划完工率</t>
  </si>
  <si>
    <t>项目按计划开工率</t>
  </si>
  <si>
    <t>设施正常运转率</t>
  </si>
  <si>
    <t>项目受益人数</t>
  </si>
  <si>
    <t>100000</t>
  </si>
  <si>
    <t>建筑（工程）综合利用率</t>
  </si>
  <si>
    <t>社会成本指标</t>
  </si>
  <si>
    <t>严格按照成本文件要求执行</t>
  </si>
  <si>
    <t>46040022T000000759677-公交公司运营补贴</t>
  </si>
  <si>
    <t>5,722.67</t>
  </si>
  <si>
    <t xml:space="preserve">　 安全生产责任死亡率0次/百万公里 年运行里程数缓解区内交通压力 5万公里/年*辆 减少二氧化碳排放402.50吨 缓解区内交通压力170万人次/年 责任事故率0.25次/百万公里，增加K1专线解决儋洋出行需求。 </t>
  </si>
  <si>
    <t>年均交通载客量</t>
  </si>
  <si>
    <t>1700000</t>
  </si>
  <si>
    <t>人/次</t>
  </si>
  <si>
    <t>年运行里程数</t>
  </si>
  <si>
    <t>50000</t>
  </si>
  <si>
    <t>出发班时间准点率</t>
  </si>
  <si>
    <t>公交车辆运营收入</t>
  </si>
  <si>
    <t>370</t>
  </si>
  <si>
    <t>减少二氧化碳排放量</t>
  </si>
  <si>
    <t>402.5</t>
  </si>
  <si>
    <t>吨</t>
  </si>
  <si>
    <t>降低投诉事件</t>
  </si>
  <si>
    <t>责任事故量（百万公里）</t>
  </si>
  <si>
    <t>0.25</t>
  </si>
  <si>
    <t>乘客满意度</t>
  </si>
  <si>
    <t>46040022T000000759725-促进航运业发展专项资金</t>
  </si>
  <si>
    <t>57,000.00</t>
  </si>
  <si>
    <t xml:space="preserve">　1.运力保障补贴补贴资金发放率≥80%，新开通及稳定运行的集装箱航线≥20条，集集箱量箱量补贴补贴资金发放率≥80%，装箱航线补贴补贴资金发放率≥80%，注册企业数10家，新增注册船舶数≥15艘。 2.2022年补贴资金缺口。 3.兑现中远海运能源运输股份有限公司与洋浦经济开发区投资协议条款内容 </t>
  </si>
  <si>
    <t>新开通及稳定运行的集装箱航线</t>
  </si>
  <si>
    <t>条</t>
  </si>
  <si>
    <t>集装箱航线补贴补贴资金发放率</t>
  </si>
  <si>
    <t>运力保障补贴补贴资金发放率</t>
  </si>
  <si>
    <t>完成的集装箱吞吐量</t>
  </si>
  <si>
    <t>1250000</t>
  </si>
  <si>
    <t>周转量补贴发放率</t>
  </si>
  <si>
    <t>总载重吨规模</t>
  </si>
  <si>
    <t>集箱量箱量补贴补贴资金发放率</t>
  </si>
  <si>
    <t>新增船舶注册奖励发放率</t>
  </si>
  <si>
    <t>新增注册船舶数</t>
  </si>
  <si>
    <t>艘</t>
  </si>
  <si>
    <t>注册企业数</t>
  </si>
  <si>
    <t>新增水运周转量</t>
  </si>
  <si>
    <t>6000</t>
  </si>
  <si>
    <t>亿吨</t>
  </si>
  <si>
    <t>保障资金发放满意度</t>
  </si>
  <si>
    <t>扶持资金发放满意度</t>
  </si>
  <si>
    <t>46040023T000001025771-洋浦港总体规划修订工作</t>
  </si>
  <si>
    <t>1,395.90</t>
  </si>
  <si>
    <t>.为落实国家对洋浦港的战略定位、打造国际枢纽海港，同时为落实西部陆海新通道国际航运枢纽建设、现代产业体系构建等发展要求，高质量开展《洋浦港总体规划》修订及相应的规划环境影响评价工作。</t>
  </si>
  <si>
    <t>符合规划标准</t>
  </si>
  <si>
    <t>2023年12月完成</t>
  </si>
  <si>
    <t>月</t>
  </si>
  <si>
    <t>提高货物、集装箱吞吐量</t>
  </si>
  <si>
    <t>加快推进西部陆海新通道建设</t>
  </si>
  <si>
    <t>生态效益指标</t>
  </si>
  <si>
    <t>保护洋浦港周边生态环境</t>
  </si>
  <si>
    <t>振兴港口发展运输业等</t>
  </si>
  <si>
    <t>港口企业满意度</t>
  </si>
  <si>
    <t>控制该规划修订方案经费</t>
  </si>
  <si>
    <t>40000</t>
  </si>
  <si>
    <t>元</t>
  </si>
  <si>
    <t>46040023T000001089788-农村公路养护资金</t>
  </si>
  <si>
    <t>1,044.00</t>
  </si>
  <si>
    <t>完成对县道、村道、乡道公路的日常养护工作。</t>
  </si>
  <si>
    <t>维护日常养护正常运转</t>
  </si>
  <si>
    <t>24</t>
  </si>
  <si>
    <t>工作开展完成率</t>
  </si>
  <si>
    <t>对日常工作维护及时率</t>
  </si>
  <si>
    <t>保障日常养护工作正常运行</t>
  </si>
  <si>
    <t>212001-儋州市住房和城乡建设局</t>
  </si>
  <si>
    <t>46040023T000000802302-运动员公寓奖励资金</t>
  </si>
  <si>
    <t>9,309.00</t>
  </si>
  <si>
    <t>为了顺利开展2022年全省运动会，落实运动员公寓项目奖励拨付问题。</t>
  </si>
  <si>
    <t>完成运动员公寓项目建设项目个数</t>
  </si>
  <si>
    <t>项目建设竣工验收完成率</t>
  </si>
  <si>
    <t>运动员公寓项目建设按时完成</t>
  </si>
  <si>
    <t>解决运动员住宿问题</t>
  </si>
  <si>
    <t>社会公众满意度</t>
  </si>
  <si>
    <t>46040023T000001054516-燃气下乡“气代柴薪”建设项目补贴费用</t>
  </si>
  <si>
    <t>1,000.00</t>
  </si>
  <si>
    <t>构建多元供气格局，补足城乡燃气基础设施建设短板，全面提升海南省城乡居民燃气普及率，实现非城镇户籍家庭燃气全覆盖。至2023年底，非城镇户籍家庭燃气普及率达100%，其中管道燃气普及率逐年提高。</t>
  </si>
  <si>
    <t>乡村管道燃气覆盖数量</t>
  </si>
  <si>
    <t>18815</t>
  </si>
  <si>
    <t>乡村管道燃气合格率</t>
  </si>
  <si>
    <t>项目运营及时率</t>
  </si>
  <si>
    <t>推进我市燃气乡村“气代柴薪”建设</t>
  </si>
  <si>
    <t>乡村群众满意度</t>
  </si>
  <si>
    <t>212008-儋州市保障性住房建设管理服务中心</t>
  </si>
  <si>
    <t>46040023T000001042520-农村危房改造</t>
  </si>
  <si>
    <t>728.20</t>
  </si>
  <si>
    <t>1、2023年计划实施农村危房改造260户，均属于农村低收入群体动态监测对象，参照2022年标准，农村低收入群体动态监测对象补助标准按2.35万元/户，共611万元。 2、经排查，计划需要开展农村住房安全等级鉴定1500户，参照今年鉴定费价格标准300元/户，共需要45万元。 3、参照2022年农村危改工作经费5.2万，其中拨付给乡镇每户200元，一共260户，小计5.2万元（由乡镇用于开展危房改造进村入户核查、验收等工作）； 4、危改工作人员下乡交通包干、误餐等67万（16个工作人员，每人月均3508.77元）,合计67万元。共计192.20万元。</t>
  </si>
  <si>
    <t>发放户数</t>
  </si>
  <si>
    <t>260</t>
  </si>
  <si>
    <t>发放农户符合标准率</t>
  </si>
  <si>
    <t>项目按计划发放完毕时间</t>
  </si>
  <si>
    <t>给农户带来安全住房改造</t>
  </si>
  <si>
    <t>套</t>
  </si>
  <si>
    <t>危房改造户满意度</t>
  </si>
  <si>
    <t>发放每户成本</t>
  </si>
  <si>
    <t>2.35</t>
  </si>
  <si>
    <t>213001-洋浦经济开发区投资促进局</t>
  </si>
  <si>
    <t>46040021T000000012146-农贸市场升级改造补助资金</t>
  </si>
  <si>
    <t>5,136.30</t>
  </si>
  <si>
    <t>支付万福、光村、中和等3家农贸市场预算升级改造补助资金以及第三方服务费。</t>
  </si>
  <si>
    <t>农贸市场升级改造项目</t>
  </si>
  <si>
    <t>农贸市场升级改造市级补助资金支付完成率</t>
  </si>
  <si>
    <t>严格把握进度及时拨付补助资金及时性</t>
  </si>
  <si>
    <t>为广大人民群众提供优良购物环境</t>
  </si>
  <si>
    <t>农贸市场升级改造投资方满意度</t>
  </si>
  <si>
    <t>奖励企业数量</t>
  </si>
  <si>
    <t>46040021T000000012150-招商引资及产业发展资金</t>
  </si>
  <si>
    <t>支付儋洋合并前原儋州应兑招商引资企业奖励资金。东方雨虹一期项目投资贡献奖励资金1280万，中石化（香港）成品油保税库项目投资补贴款-土地价差款1025万元，前两项已明确能达到兑现条件。后续未历史遗留问题金山云共计4600万元，其中跨国地区总部补贴300万元，2020年地区留成补贴1400万元，2021年地区留成补贴2300万元，2021年手续费返还600万元；益联汇留成补贴1200万元。</t>
  </si>
  <si>
    <t>奖励企业完成率</t>
  </si>
  <si>
    <t>促进产业快速发展，引进优质产业项目增强产业发展新功能</t>
  </si>
  <si>
    <t>46040022T000000755609-外经贸资金</t>
  </si>
  <si>
    <t>30,116.67</t>
  </si>
  <si>
    <t>　继续培育和促进外贸企业在洋浦集聚发展，促进外贸转型升级 完成省委省政府下达的外贸进出口任务目标</t>
  </si>
  <si>
    <t>支持企业数</t>
  </si>
  <si>
    <t>外贸进出口任务完成率</t>
  </si>
  <si>
    <t>新增外贸进出口值达1000万美元的企业数</t>
  </si>
  <si>
    <t>企业满意度</t>
  </si>
  <si>
    <t>46040023T000001088878-招商引资专项经费</t>
  </si>
  <si>
    <t>3,795.00</t>
  </si>
  <si>
    <t>委托招商引资平台企业开展招商引资，根据协议对平台企业进行奖补.参加各类招商推介活动。</t>
  </si>
  <si>
    <t>洋浦国际投资咨询有限公司招商费用</t>
  </si>
  <si>
    <t>3500</t>
  </si>
  <si>
    <t>完成洋浦国际投资咨询有限公司招商费用支付率</t>
  </si>
  <si>
    <t>完成时间</t>
  </si>
  <si>
    <t>加大招商引资力度</t>
  </si>
  <si>
    <t>219001-儋州市城市管理局</t>
  </si>
  <si>
    <t>46040021T000000013397-病媒生物防制经费</t>
  </si>
  <si>
    <t>2,386.17</t>
  </si>
  <si>
    <t>利用该经费开支于病媒生物防制工作，进一步改善居民生活环境，提高城市卫生水平。</t>
  </si>
  <si>
    <t>全市消杀面积</t>
  </si>
  <si>
    <t>病媒生物防制完成市级任务</t>
  </si>
  <si>
    <t>完成年度消杀任务期限</t>
  </si>
  <si>
    <t>改善居民生活环境，提高城市卫生水平</t>
  </si>
  <si>
    <t>46040022T000000765851-垃圾分类经费</t>
  </si>
  <si>
    <t>2,000.00</t>
  </si>
  <si>
    <t>提升我区生活垃圾减量化、资源化、无害化</t>
  </si>
  <si>
    <t>宣传户数制作宣传条幅</t>
  </si>
  <si>
    <t>宣传户数</t>
  </si>
  <si>
    <t>1058</t>
  </si>
  <si>
    <t>聘用宣教员</t>
  </si>
  <si>
    <t>名</t>
  </si>
  <si>
    <t>物品验收合格率</t>
  </si>
  <si>
    <t>养成良好的生活卫生习惯</t>
  </si>
  <si>
    <t>提高生活垃圾的利用率</t>
  </si>
  <si>
    <t>减少占地</t>
  </si>
  <si>
    <t>居民满意度</t>
  </si>
  <si>
    <t>46040023T000001025131-洋浦高端制造产业园区市政道路综合工程</t>
  </si>
  <si>
    <t>511.50</t>
  </si>
  <si>
    <t>17,567.31</t>
  </si>
  <si>
    <t>主要对庆洋路庆洋路、BSII-1路和D7-1路南延长线路线路全长4091m，道路红线宽度32m(人行道3.5*2+车行道11*2+中央分隔带3)，采用沥青砼结构型式。建设内容包括：道路工程、交通工程、给排水工程、电气工程、绿化工程等。</t>
  </si>
  <si>
    <t>建设道路长度</t>
  </si>
  <si>
    <t>4091</t>
  </si>
  <si>
    <t>米</t>
  </si>
  <si>
    <t>建设工程合格率</t>
  </si>
  <si>
    <t>工程开工率</t>
  </si>
  <si>
    <t>完善高端制造业周边地块路网建设，便于企业入驻，营造优良营商环境。</t>
  </si>
  <si>
    <t>居民群众满意度</t>
  </si>
  <si>
    <t>46040023T000001069427-儋州市市政提升工程（一期）</t>
  </si>
  <si>
    <t>1,233.77</t>
  </si>
  <si>
    <t>主要对儋州市那大镇中兴大道、迎宾路、先锋西路两侧建筑外立面进行改造，主要建设内容及规模为：外墙理石漆翻新工程52101.27m2，侧山墙涂料粉刷6850m2，钢结构涂料3500m2，窗面清洗15113m2，窗面贴膜5082.52m2，新增门窗253.77m2，拆除更换底商广告牌5485.79m2，空调移机安装空调罩415个，安装屋顶装饰线3955.22m，安装立面窗套线9413.54m，堆场货站临时围挡美化设施1100m，不锈钢防盗网安装5165.94m2，更换外廊吊顶5709.60m2。</t>
  </si>
  <si>
    <t>外墙理石漆翻新工程</t>
  </si>
  <si>
    <t>52101.27</t>
  </si>
  <si>
    <t>平米</t>
  </si>
  <si>
    <t>工程开工及时率</t>
  </si>
  <si>
    <t>提升城市品质，提高城市形象。</t>
  </si>
  <si>
    <t>46040023T000001077958-儋州市那大城区主次干道园林改造工程</t>
  </si>
  <si>
    <t>1,996.11</t>
  </si>
  <si>
    <t>7,560.40</t>
  </si>
  <si>
    <t>中兴大道及云月路沿线绿化景观提升；儋白高速路口绿化景观提升；文化北路、迎宾大道、兰洋路绿化景观提升；儋州市体育西路西侧临时停车场建设；儋州市公园景观提升工程；市区绿化带断带补种；那大城区盆花摆放；儋州市宝岛路绿化景观提升。</t>
  </si>
  <si>
    <t>22</t>
  </si>
  <si>
    <t>9</t>
  </si>
  <si>
    <t>600000</t>
  </si>
  <si>
    <t>46040023T000001099543-园林承包费</t>
  </si>
  <si>
    <t>3,252.95</t>
  </si>
  <si>
    <t>保障洋浦经济开发区218万平方米的绿化建设，做到绿化成活率达96%以上；养护完成率达100%，养护管理达到良，绿植长势达到良，社会评价满意度达90%以上。</t>
  </si>
  <si>
    <t>花卉、草坪养护完成率</t>
  </si>
  <si>
    <t>公共绿化种植总面积</t>
  </si>
  <si>
    <t>2180000</t>
  </si>
  <si>
    <t>乔木、灌木养护完成率</t>
  </si>
  <si>
    <t>带动就业</t>
  </si>
  <si>
    <t>绿化覆盖率、景观面貌优良，群众满意度</t>
  </si>
  <si>
    <t>社会评价满意度</t>
  </si>
  <si>
    <t>46040023T000001099569-洋浦公共照明费用</t>
  </si>
  <si>
    <t>800.00</t>
  </si>
  <si>
    <t>为洋浦经济开发区公共照明提供电力保障，改善区内整体面貌和提升投资环境。</t>
  </si>
  <si>
    <t>保持路灯亮灯数量</t>
  </si>
  <si>
    <t>9237</t>
  </si>
  <si>
    <t>盏</t>
  </si>
  <si>
    <t>公共照明电力保障率</t>
  </si>
  <si>
    <t>维护维修率</t>
  </si>
  <si>
    <t>降低居民投诉率</t>
  </si>
  <si>
    <t>改善区内公共照明亮度</t>
  </si>
  <si>
    <t>219002-儋州市园林管理局</t>
  </si>
  <si>
    <t>46040023T000001102428-城市维护费（主城区）</t>
  </si>
  <si>
    <t>3,385.11</t>
  </si>
  <si>
    <t>保障那大镇主城区的绿化建设，做到绿化成活率和保存率达98%以上，养护管理达到良，社会评价满意度达90%以上。</t>
  </si>
  <si>
    <t>管养市政绿地面积</t>
  </si>
  <si>
    <t>1832600</t>
  </si>
  <si>
    <t>绿化养护验收次数</t>
  </si>
  <si>
    <t>绿化灌溉系统维护率</t>
  </si>
  <si>
    <t>提高绿化覆盖率。提升城区景观面貌</t>
  </si>
  <si>
    <t>城市维护费（主城区）</t>
  </si>
  <si>
    <t>1900</t>
  </si>
  <si>
    <t>46040023T000001102591-儋州市滨海新区大桥公园一期建设项目</t>
  </si>
  <si>
    <t>730.00</t>
  </si>
  <si>
    <t>项目总建设面积195800㎡，其中公共道路建设面积约19800㎡，园建及管理设施建设面积3000㎡，室外市民健身运动场建设面积约5300㎡，绿化建设面积约140000㎡。</t>
  </si>
  <si>
    <t>1195800</t>
  </si>
  <si>
    <t>219003-儋州市市政管理处</t>
  </si>
  <si>
    <t>46040023T000001054834-城镇公共照明电费</t>
  </si>
  <si>
    <t>1,066.00</t>
  </si>
  <si>
    <t>完成儋州市（那大城区和滨海新区）共142条道路路灯公共照明电费支付</t>
  </si>
  <si>
    <t>照明电量损耗率</t>
  </si>
  <si>
    <t>照明电量目标完成率</t>
  </si>
  <si>
    <t>亮化及时率</t>
  </si>
  <si>
    <t>环境安全率</t>
  </si>
  <si>
    <t>环境亮化率</t>
  </si>
  <si>
    <t>项目受益群体</t>
  </si>
  <si>
    <t>10000</t>
  </si>
  <si>
    <t>222001-儋州市科技和工业信息发展局</t>
  </si>
  <si>
    <t>46040022T000000761298-科技创新专项资金</t>
  </si>
  <si>
    <t>12,590.00</t>
  </si>
  <si>
    <t>加快创新驱动发展和科技创新能力提升，优化创新创业环境，促进产业结构优化升级和高质量发展。</t>
  </si>
  <si>
    <t>通过高新技术企业认定家数</t>
  </si>
  <si>
    <t>奖励资金拨付及时率</t>
  </si>
  <si>
    <t>享受政策企业家数</t>
  </si>
  <si>
    <t>46040023T000001037203-5G建设运营补贴资金</t>
  </si>
  <si>
    <t>2,610.25</t>
  </si>
  <si>
    <t>推进5G网络建设，基本实现城区热点覆盖，5G网络场景全覆盖。</t>
  </si>
  <si>
    <t>5G基站配套设施</t>
  </si>
  <si>
    <t>244</t>
  </si>
  <si>
    <t>5G基站建设完成量</t>
  </si>
  <si>
    <t>286</t>
  </si>
  <si>
    <t>实施不少于2个5G应用项目</t>
  </si>
  <si>
    <t>46040023T000001071202-固定资产投资项目发展资金</t>
  </si>
  <si>
    <t>13,939.75</t>
  </si>
  <si>
    <t>中国石化海南炼油化工有限公司(乙方)与洋浦管委会(甲方)签订《100万吨/年乙烯及炼油改扩建工程项目相关投资协议》，根据协议4.2给予乙方项目中交后的资金。</t>
  </si>
  <si>
    <t>组织申报发展资金</t>
  </si>
  <si>
    <t>审核制度建立</t>
  </si>
  <si>
    <t>资金到位及时</t>
  </si>
  <si>
    <t>促进儋洋产业项目投资</t>
  </si>
  <si>
    <t>309001-儋州市乡村振兴局</t>
  </si>
  <si>
    <t>46040023T000001050754-雨露计划（中高职）教育资助</t>
  </si>
  <si>
    <t>2,100.00</t>
  </si>
  <si>
    <t>保证建档立卡脱贫户中高职教育学生助学补助得到保障，完成学业。</t>
  </si>
  <si>
    <t>建档立卡中高职教育在校学生</t>
  </si>
  <si>
    <t>建档立卡中高职教育在校学生覆盖率</t>
  </si>
  <si>
    <t>发放的及时率</t>
  </si>
  <si>
    <t>建档立卡中高职教育在校学生完成学业</t>
  </si>
  <si>
    <t>受益学生的满意度</t>
  </si>
  <si>
    <t>助学补助标准</t>
  </si>
  <si>
    <t>元/人年</t>
  </si>
  <si>
    <t>46040023T000001087723-财政衔接推进乡村振兴资金</t>
  </si>
  <si>
    <t>6,450.00</t>
  </si>
  <si>
    <t>计划安排分配资金</t>
  </si>
  <si>
    <t>项目（工程）验收率</t>
  </si>
  <si>
    <t>项目（工程）完成及时率</t>
  </si>
  <si>
    <t>项目实施，有效解决农村脏乱差，美化环境</t>
  </si>
  <si>
    <t>受益人满意度</t>
  </si>
  <si>
    <t>313001-儋州市农业农村局</t>
  </si>
  <si>
    <t>46040023T000001086098-2015年种桑养蚕项目蚕房建设资金</t>
  </si>
  <si>
    <t>731.56</t>
  </si>
  <si>
    <t>通过实施该项目，解决我市雅星镇、王五镇2015年种桑养蚕项目的历史欠账问题。</t>
  </si>
  <si>
    <t>建设种桑养蚕项目蚕房批次</t>
  </si>
  <si>
    <t>批</t>
  </si>
  <si>
    <t>项目竣工验收合格率</t>
  </si>
  <si>
    <t>项目完成周期</t>
  </si>
  <si>
    <t>有效解决历史遗留问题</t>
  </si>
  <si>
    <t>项目建设单位满意度</t>
  </si>
  <si>
    <t>314001-儋州市水务局</t>
  </si>
  <si>
    <t>46040021T000000013140-儋州市河长制工作经费</t>
  </si>
  <si>
    <t>2,232.08</t>
  </si>
  <si>
    <t>1、确保市河长制办公室正常运转。2、确保我市每条50平方公里以上河流均配备河流专管员监管河流，实现“四乱”问题及时发现、及时整改的目标。3、确保全市23条省市级河流、67宗小Ⅱ型以上水库“四乱”问题及时整改，达到国家、省级“清四乱”的目标要求。4、进一步推进建立归属清晰、责权明确、监管有效的水利工程管理体系，有利于实现工程管理的制度化和规范化，有利于实现国土空间集约、高效、可持续利用，有利于建立统一衔接、功能互补、相互协调、多规合一的空间规划体系，有利于水利现代化的实现。5、提升我市河长制湖长制工作成效。6.开展幸福河湖创建工作，提高人民群众幸福感7.开展河长制宣传工作，提高人民群众爱河护河意识。</t>
  </si>
  <si>
    <t>省市级河流条数</t>
  </si>
  <si>
    <t>水库个数</t>
  </si>
  <si>
    <t>信息数据库入库办结率</t>
  </si>
  <si>
    <t>河湖岸线保护与规划编制办结率</t>
  </si>
  <si>
    <t>信息数据库入库、河湖岸线保护与规划编制完成率</t>
  </si>
  <si>
    <t>保障日常工作</t>
  </si>
  <si>
    <t>河湖沿岸群众满意度</t>
  </si>
  <si>
    <t>46040023T000001046917-儋州市滨海新区污水处理PPP项目污水处理费</t>
  </si>
  <si>
    <t>975.08</t>
  </si>
  <si>
    <t xml:space="preserve">1、发送服务区域 内的环境质量；2、污水处理站点发挥减排效益；3、完成儋州市污污染物减排任务；4、完善污水处理站点管理 </t>
  </si>
  <si>
    <t>日处理污水量</t>
  </si>
  <si>
    <t>污水处理达标排放率</t>
  </si>
  <si>
    <t>污水处理及时完成率</t>
  </si>
  <si>
    <t>污水处理达标排放情况</t>
  </si>
  <si>
    <t>用水户满意度</t>
  </si>
  <si>
    <t>46040023T000001046922-儋州市滨海新区污水处理PPP项目可行性缺口补贴</t>
  </si>
  <si>
    <t>1,125.00</t>
  </si>
  <si>
    <t>绩效考核评分</t>
  </si>
  <si>
    <t>分</t>
  </si>
  <si>
    <t>污水处理率</t>
  </si>
  <si>
    <t>年度污水处理及时完成率</t>
  </si>
  <si>
    <t>水质达标排放率</t>
  </si>
  <si>
    <t>受益群众满意度</t>
  </si>
  <si>
    <t>46040023T000001080852-供水及污水运营</t>
  </si>
  <si>
    <t>5,881.00</t>
  </si>
  <si>
    <t xml:space="preserve">儋州市滨海新区共有污水提长泵站5座，将污水从市区输送至儋州市滨海新区污水处理厂；全市污水处理设施日常产生污泥量约50吨；泵站设计规模1000ｍ3/h，属于V类二级泵站，编制劳动定员人数为5人；运营成本（年）E：E=工资福利费E1+预提大修理费E2+日常检修维护费E3+管理费用和其他费用E4+水费E5 +栅渣外运费用E6+保险费用E7；2021-2022年每年300万的委托运营缺口补贴（支出-收入+运营费用），2023年根据往年做预算，合计600万元等。 </t>
  </si>
  <si>
    <t>污水提长泵站数量</t>
  </si>
  <si>
    <t>污水收集率</t>
  </si>
  <si>
    <t>完成年度污水收集率</t>
  </si>
  <si>
    <t>46040023T000001100840-污水处理</t>
  </si>
  <si>
    <t xml:space="preserve">对那大城区及滨海新区污水进行处理，达标排放；污水处理厂发挥减排效益，完成儋州市“十四五”污染物减排任务。 </t>
  </si>
  <si>
    <t>日处理污水能力</t>
  </si>
  <si>
    <t>城镇用水户满意度</t>
  </si>
  <si>
    <t>400001-儋州市社会保险服务中心</t>
  </si>
  <si>
    <t>46040021T000000012235-机关事业基本养老保险基金缺口补助</t>
  </si>
  <si>
    <t>111,500.00</t>
  </si>
  <si>
    <t>根据2023年我市机关事业单位基本养老基金收支预算，预计2023年度我市机关事业单位基本养老保险基金收支缺口资金235440000元。</t>
  </si>
  <si>
    <t>机关事业单位基本养老保险基金收支缺口金额</t>
  </si>
  <si>
    <t>23000</t>
  </si>
  <si>
    <t>机关事业基本养老保险基金收支缺口预计补助资金额支出率</t>
  </si>
  <si>
    <t>机关事业基本养老保险基金收支缺口预计补助资金的及时性</t>
  </si>
  <si>
    <t>保证机关事业基本养老保险基金正常支出</t>
  </si>
  <si>
    <t>机关事业基本养老保险参保人满意度</t>
  </si>
  <si>
    <t>46040021T000000012244-城乡居民基础性养老金本级财政补助</t>
  </si>
  <si>
    <t>14,353.50</t>
  </si>
  <si>
    <t>根据城乡居民基本养老保险有关规定，2023年城乡居民领取待遇月平均人数预算85934人，2023年城乡居民养老保险待遇预算提标10元，月人均基础养老金为215.50元，中央月人均补助98元，省月人均补助70.50元，市县级月人均补助47.00元。2023年我市月人均应补助47.00元，每月应补助4038898元，全年应补48466776元；死亡人员3280人，丧葬抚恤金补贴每人2352.00元，地方财政补助按40%即每人940.80元，共需补助3085824元；总计51552600元</t>
  </si>
  <si>
    <t>我市城乡居民领取养老金待遇失败人数</t>
  </si>
  <si>
    <t>85934</t>
  </si>
  <si>
    <t>我市城乡居民养老金待遇发放及时性</t>
  </si>
  <si>
    <t>保证我市城乡居民领取待遇人员正常领取养老金</t>
  </si>
  <si>
    <t>社会保险制度更加公平可持续</t>
  </si>
  <si>
    <t>我市城乡居民领取待遇人员正常领取养老金满意度</t>
  </si>
  <si>
    <t>我市城乡居民领取养老金平均标准</t>
  </si>
  <si>
    <t>215.5</t>
  </si>
  <si>
    <t>元/人*月</t>
  </si>
  <si>
    <t>46040021T000000012263-城乡居民养老保险本级财政缴费补助</t>
  </si>
  <si>
    <t>3,910.00</t>
  </si>
  <si>
    <t>根据城乡居民基本养老保险有关规定，2023年预算城乡居民缴费人数194064人（其中洋浦18321人），预算人均市级财政缴费补助24元（洋浦每人100元），全年所需资金6049900元；需代缴特殊人员18303人，每人200元，全年所需资金3660600元；总计9710500元。</t>
  </si>
  <si>
    <t>缴纳城乡养老保险的城乡居民人口数和贫困人口数</t>
  </si>
  <si>
    <t>194064</t>
  </si>
  <si>
    <t>补助缴纳城乡养老保险的城乡居民成功数，和代缴 贫困户城乡居民养老保险失败数</t>
  </si>
  <si>
    <t>5000</t>
  </si>
  <si>
    <t>补助缴纳城乡养老保险的城乡居民和代缴贫困户城 乡居民养老保险的及时性</t>
  </si>
  <si>
    <t>为贫困人口代缴城乡居民养老保险，保证贫困人员老有所养。缴纳城乡养老 保险的城乡居民的市级财政补助正常补贴。</t>
  </si>
  <si>
    <t>缴纳城乡养老保险的城乡 居民和贫困人口的满意度</t>
  </si>
  <si>
    <t>46040021T000000011905-退休人员计划生育奖励金</t>
  </si>
  <si>
    <t>6,195.00</t>
  </si>
  <si>
    <t>根据《海南省城镇从业人员基本养老保险条例》第三十一条规定，2023年计划生育奖励金享受待遇人员预算月平均人数8915人，月应补贴1630000元，全年预计资金19560000元（其中：企业6800人，全年应补贴12000000元，机关事业2115人，全年应补贴7560000元.）</t>
  </si>
  <si>
    <t>退休人员计划生育奖励金发放人数</t>
  </si>
  <si>
    <t>8915</t>
  </si>
  <si>
    <t>退休人员计划生育奖励金支出失败人次</t>
  </si>
  <si>
    <t>退休人员计划生育奖励金发放及时率</t>
  </si>
  <si>
    <t>保证退休人员计划生育奖励金正常发放</t>
  </si>
  <si>
    <t>享受计划生育奖励金的退休人员满意度</t>
  </si>
  <si>
    <t>46040021T000000012069-机关事业单位退休人员住房物业管理补贴</t>
  </si>
  <si>
    <t>6,360.00</t>
  </si>
  <si>
    <t>2023年机关事业单位退休人员住房物业管理补贴月平均人数预计8150人，人均月补贴金额179元，每月应补贴1462500元，全年预算资金17550000元。</t>
  </si>
  <si>
    <t>机关事业单位退休人员住 房物业管理补贴发放人数</t>
  </si>
  <si>
    <t>8150</t>
  </si>
  <si>
    <t>机关事业单位退休人员住 房物业管理补贴发放成功数</t>
  </si>
  <si>
    <t>＜</t>
  </si>
  <si>
    <t>机关事业单位退休人员住 房物业管理补贴发放及时性</t>
  </si>
  <si>
    <t>保证机关事业单位退休人 员住房物业管理补贴正常发放</t>
  </si>
  <si>
    <t>机关事业单位退休人员的 满意度</t>
  </si>
  <si>
    <t>46040021T000000012379-城乡居民基本医疗保险配套资金</t>
  </si>
  <si>
    <t>22,360.00</t>
  </si>
  <si>
    <t>根据2023年人均配套资金640元，其中：中央补助384元、省级补助179.2元，市级补助76.80元。2023年预计参保人数840000人，本级财政配套资金每人按76.80元计算，2023年预计配套资金64512000元.</t>
  </si>
  <si>
    <t>城镇居民基本医疗保险参保人数</t>
  </si>
  <si>
    <t>840000</t>
  </si>
  <si>
    <t>城镇居民基本医疗保险参 保人数补助缴费失败人数</t>
  </si>
  <si>
    <t>市级补助是否及时</t>
  </si>
  <si>
    <t>保障城镇居民基本医疗保 险参保人员补助金正常发放</t>
  </si>
  <si>
    <t>城镇居民基本医疗保险参 保人员满意度</t>
  </si>
  <si>
    <t>46040021T000000079482-机关事业单位离退休人员一次性生活补贴资金</t>
  </si>
  <si>
    <t>32,848.45</t>
  </si>
  <si>
    <t>2023年机关事业单位离退休人员一次性生活补贴月平均人数预计8120人，月补贴金额1150元，每月应补贴9338000元，全年预算资金112056000元。</t>
  </si>
  <si>
    <t>机关事业单位离退休人员一次性生活补贴发放人数</t>
  </si>
  <si>
    <t>7500</t>
  </si>
  <si>
    <t>机关事业单位离退休人员一次性生活补贴发放及时率</t>
  </si>
  <si>
    <t>保证机关事业单位离退休人员一次性生活补贴正常发放</t>
  </si>
  <si>
    <t>我市机关事业单位离退休人员满意度</t>
  </si>
  <si>
    <t>403001-儋州市民政局</t>
  </si>
  <si>
    <t>46040021T000000013279-残疾人补贴</t>
  </si>
  <si>
    <t>8,074.20</t>
  </si>
  <si>
    <t xml:space="preserve">发放残疾人护理补贴，保障残疾人日常生活 </t>
  </si>
  <si>
    <t>发放残疾人护理补贴人数</t>
  </si>
  <si>
    <t>发放残疾人护理补贴到位率</t>
  </si>
  <si>
    <t>发放残疾人护理补贴及时率</t>
  </si>
  <si>
    <t>保障残疾人生活改善情况</t>
  </si>
  <si>
    <t>残疾人满意度</t>
  </si>
  <si>
    <t>46040023T000001029105-高龄津贴</t>
  </si>
  <si>
    <t>8,128.98</t>
  </si>
  <si>
    <t>做好发放高龄津贴</t>
  </si>
  <si>
    <t>发放80岁以上老人高龄津贴人数</t>
  </si>
  <si>
    <t>按规定标准发放补助资金</t>
  </si>
  <si>
    <t>发放80岁以上老人高龄津贴及时率</t>
  </si>
  <si>
    <t>改善高龄老人生存环境</t>
  </si>
  <si>
    <t>抽查80岁以上老人满意度</t>
  </si>
  <si>
    <t>403005-儋州市社会救助服务中心</t>
  </si>
  <si>
    <t>46040021T000000013501-农村最低生活保障金</t>
  </si>
  <si>
    <t>30,081.34</t>
  </si>
  <si>
    <t>规范城乡低保政策实施，合理确定低保标准，使低保对象基本生活得到有所保障。</t>
  </si>
  <si>
    <t>农村低保对象人数</t>
  </si>
  <si>
    <t>20702</t>
  </si>
  <si>
    <t>按规定农村低保标准发放补助资金</t>
  </si>
  <si>
    <t>530</t>
  </si>
  <si>
    <t>按月及时拨付低保资金率</t>
  </si>
  <si>
    <t>提高低保人员生活水平</t>
  </si>
  <si>
    <t>抽查政策知晓率</t>
  </si>
  <si>
    <t>404001-儋州市卫生健康委员会</t>
  </si>
  <si>
    <t>46040021T000000013651-基本公共卫生服务项目补助经费</t>
  </si>
  <si>
    <t>4,152.00</t>
  </si>
  <si>
    <t>按季度给我市各家医疗单位发放卫生服务补助，医疗单位按每人5元/月的标准给我市市民发放卫生补助，做好地方病防治、职业病防治、重大疾病及健康危害因素监测、疾病预防控制、妇幼健康服务、老年健康与医养结合服务、食品安全保障、卫生监督管理、卫生应急队伍建设、人口监测与计划生育服务、健康素养促进等19项项目工作。</t>
  </si>
  <si>
    <t>基卫补助服务人数</t>
  </si>
  <si>
    <t>基卫补助发放次数</t>
  </si>
  <si>
    <t>任务完成达成率</t>
  </si>
  <si>
    <t>任务及时性</t>
  </si>
  <si>
    <t>任务社会效益</t>
  </si>
  <si>
    <t>基本公共卫生服务成本率</t>
  </si>
  <si>
    <t>46040023T000001029998-上海九院合作经费</t>
  </si>
  <si>
    <t>912.00</t>
  </si>
  <si>
    <t>为了更好开展上海九院合作工作，现申请资金，如上海九院专家补贴资金。</t>
  </si>
  <si>
    <t>上海九院专家补贴金额</t>
  </si>
  <si>
    <t>9120000</t>
  </si>
  <si>
    <t>上海九院合作经费完成率</t>
  </si>
  <si>
    <t>上海九院专家补贴完成及时性</t>
  </si>
  <si>
    <t>上海九院专家补贴对社会效益</t>
  </si>
  <si>
    <t>上海九院专家补贴对可持续性发展</t>
  </si>
  <si>
    <t>46040023T000001030013-药品零差率销售补助</t>
  </si>
  <si>
    <t>1,817.58</t>
  </si>
  <si>
    <t>为了更好完成药品零差率销售工作，现申请补助，项目有市级公立医院药品零差率销售补助。</t>
  </si>
  <si>
    <t>药品零差率销售金额</t>
  </si>
  <si>
    <t>18175800</t>
  </si>
  <si>
    <t>药品零差率销售完成率</t>
  </si>
  <si>
    <t>药品零差率销售完成及时性</t>
  </si>
  <si>
    <t>药品零差率销售对社会效益影响</t>
  </si>
  <si>
    <t>药品零差率销售可持续性</t>
  </si>
  <si>
    <t>46040023T000001030017-卫生健康管理和业务经费</t>
  </si>
  <si>
    <t>12,685.65</t>
  </si>
  <si>
    <t>为了保障委里工作能够顺利开展，申请卫生健康管理和业务经费，如培训经费、房租租赁费等</t>
  </si>
  <si>
    <t>卫生健康管理和业务经费采购金额</t>
  </si>
  <si>
    <t>40980000</t>
  </si>
  <si>
    <t>卫生健康管理和业务经费完成率</t>
  </si>
  <si>
    <t>卫生健康管理和业务经费完成及时性</t>
  </si>
  <si>
    <t>卫生健康管理和业务经费社会效益</t>
  </si>
  <si>
    <t>卫生健康管理和业务经费可持续发展影响力</t>
  </si>
  <si>
    <t>94</t>
  </si>
  <si>
    <t>完成情况</t>
  </si>
  <si>
    <t>46040023T000001030032-疫情防控经费</t>
  </si>
  <si>
    <t>1,903.00</t>
  </si>
  <si>
    <t>为了更好开展疫情防控工作，申请疫情防控经费储备，如核酸检测费、物资、酒店隔离费等</t>
  </si>
  <si>
    <t>疫情防控经费所需金额</t>
  </si>
  <si>
    <t>19030000</t>
  </si>
  <si>
    <t>疫情防控经费完成率</t>
  </si>
  <si>
    <t>疫情防控经费完成及时性</t>
  </si>
  <si>
    <t>疫情防控经费社会效益</t>
  </si>
  <si>
    <t>疫情防控经费对社会影响力</t>
  </si>
  <si>
    <t>人民群众对疫情防控满意度</t>
  </si>
  <si>
    <t>404014-海南西部中心医院</t>
  </si>
  <si>
    <t>4,200.00</t>
  </si>
  <si>
    <t>该项目含上海专家租房经费、院士工作站工作经费、上海九院合作托管经费3个项目，为我院与上海九院合作提供有力的资金支持</t>
  </si>
  <si>
    <t>我院与上海九院合作项目</t>
  </si>
  <si>
    <t>租房的使用率</t>
  </si>
  <si>
    <t>院士工作站专家劳务费发放的及时性</t>
  </si>
  <si>
    <t>我院医务人员的医疗水平提高率</t>
  </si>
  <si>
    <t>被服务人员的满意度</t>
  </si>
  <si>
    <t>404015-儋州市疾病预防控制中心</t>
  </si>
  <si>
    <t>3,198.00</t>
  </si>
  <si>
    <t>落实“四早”防控策略，切实加强新冠肺炎常态化疫情防控工作，强化重点领域、重点场所、重点环节、重点人群疫情风险监测，将“应检尽检”作为常态化防控落实四早措施的首要举措，积极应对我市可能出现的新冠肺炎疫情。 做好“外防输入、内防反弹”，加强境外入境人员、中高风险地区来儋人员管控，重点地区重点人群“应检尽检”，每周对公安系统人员、农贸市场人员、医疗机构人员、外卖、快递等特定服务行业工作人员进行新冠病毒核酸检测；每周对排水系统中污水、冷冻冷藏海鲜水产品和肉禽类食品及外环境接触较多的部位进行新冠采样；每周对发热门诊的医疗机构开展监测。储备足够的防护物质、消毒药品、核酸检测试剂，并做好新冠疫情防控指导、方案及采样培训、演练、宣传教育等</t>
  </si>
  <si>
    <t>哨点医院发热病例监测采样数</t>
  </si>
  <si>
    <t>7000</t>
  </si>
  <si>
    <t>重点疫区返琼人员处置率</t>
  </si>
  <si>
    <t>冷链食品监测采样数</t>
  </si>
  <si>
    <t>份</t>
  </si>
  <si>
    <t>新冠肺炎常规及重点人群监测采样数</t>
  </si>
  <si>
    <t>200000</t>
  </si>
  <si>
    <t>项目完成及时率</t>
  </si>
  <si>
    <t>及时发现及控制新冠疫情风险率</t>
  </si>
  <si>
    <t>服务满意率</t>
  </si>
  <si>
    <t>521001-儋州市环境卫生管理局</t>
  </si>
  <si>
    <t>46040021T000000011933-儋州市生活垃圾焚烧发电厂运营补贴费</t>
  </si>
  <si>
    <t>8,837.00</t>
  </si>
  <si>
    <t>完成儋州市每日产生的生活垃圾处理，整洁城市环境卫生，服务社会。</t>
  </si>
  <si>
    <t>51</t>
  </si>
  <si>
    <t>生活垃圾焚烧处理合格率</t>
  </si>
  <si>
    <t>生活垃圾按时焚烧处理率</t>
  </si>
  <si>
    <t>综合利用率</t>
  </si>
  <si>
    <t>环境卫生美化程度</t>
  </si>
  <si>
    <t>超预算比率</t>
  </si>
  <si>
    <t>46040021T000000011966-儋州市那大城区环境卫生社会化服务项目</t>
  </si>
  <si>
    <t>34,803.39</t>
  </si>
  <si>
    <t>提高环境卫生整洁度，提升民众满意感和幸福感，城市更美化。</t>
  </si>
  <si>
    <t>保洁面积</t>
  </si>
  <si>
    <t>9239800</t>
  </si>
  <si>
    <t>保洁按时完成率</t>
  </si>
  <si>
    <t>清扫保洁按时开展率</t>
  </si>
  <si>
    <t>城市文明程度</t>
  </si>
  <si>
    <t>环境卫生美化度</t>
  </si>
  <si>
    <t>受益群体满意程度</t>
  </si>
  <si>
    <t>46040021T000000012109-儋州市各镇、农（林）场、园区道路和水域清扫保洁及垃圾收运社会化服务项目</t>
  </si>
  <si>
    <t>89,898.77</t>
  </si>
  <si>
    <t>改善人居环境，提高城市品味及人民的幸福感。</t>
  </si>
  <si>
    <t>清扫保洁面积</t>
  </si>
  <si>
    <t>6167600</t>
  </si>
  <si>
    <t>清扫保洁合格率</t>
  </si>
  <si>
    <t>清扫保洁按时完成率</t>
  </si>
  <si>
    <t>社会文明程度</t>
  </si>
  <si>
    <t>46040021T000000014850-儋州市那大城区公共厕所工程项目运营补贴费</t>
  </si>
  <si>
    <t>5,770.00</t>
  </si>
  <si>
    <t>那大城区所有公共厕所正常运行，满足用户需求，提升城市文明。</t>
  </si>
  <si>
    <t>那大城区公厕运营数量</t>
  </si>
  <si>
    <t>110</t>
  </si>
  <si>
    <t>公厕运营合格率</t>
  </si>
  <si>
    <t>公厕按时运营率</t>
  </si>
  <si>
    <t>提升文明程度</t>
  </si>
  <si>
    <t>46040022T000000641279-儋州市餐厨废弃物资源化利用厂运营补贴费</t>
  </si>
  <si>
    <t>2,286.92</t>
  </si>
  <si>
    <t>完成日常产生的餐厨废弃物，改善人居环境，造福社会。</t>
  </si>
  <si>
    <t>年餐厨垃圾处理量</t>
  </si>
  <si>
    <t>2.92</t>
  </si>
  <si>
    <t>餐厨垃圾处理合格率</t>
  </si>
  <si>
    <t>餐厨垃圾按时处理率</t>
  </si>
  <si>
    <t>46040023T000001087134-垃圾填埋场渗滤液处理费</t>
  </si>
  <si>
    <t>4,325.36</t>
  </si>
  <si>
    <t>完成生活垃圾填埋场渗滤液处理，确保渗滤液达标排放。</t>
  </si>
  <si>
    <t>渗滤液处理量</t>
  </si>
  <si>
    <t>114880</t>
  </si>
  <si>
    <t>渗滤液处理合格率</t>
  </si>
  <si>
    <t>渗滤液处理按时开展率</t>
  </si>
  <si>
    <t>渗滤液处理按时完成率</t>
  </si>
  <si>
    <t>环境美化度</t>
  </si>
</sst>
</file>

<file path=xl/styles.xml><?xml version="1.0" encoding="utf-8"?>
<styleSheet xmlns="http://schemas.openxmlformats.org/spreadsheetml/2006/main">
  <numFmts count="15">
    <numFmt numFmtId="176" formatCode="yyyy&quot;年&quot;m&quot;月&quot;d&quot;日&quot;;@"/>
    <numFmt numFmtId="177" formatCode="#,##0_ "/>
    <numFmt numFmtId="178" formatCode="0_ "/>
    <numFmt numFmtId="179" formatCode="0.0_ "/>
    <numFmt numFmtId="44" formatCode="_ &quot;￥&quot;* #,##0.00_ ;_ &quot;￥&quot;* \-#,##0.00_ ;_ &quot;￥&quot;* &quot;-&quot;??_ ;_ @_ "/>
    <numFmt numFmtId="41" formatCode="_ * #,##0_ ;_ * \-#,##0_ ;_ * &quot;-&quot;_ ;_ @_ "/>
    <numFmt numFmtId="180" formatCode="#,##0.0_ "/>
    <numFmt numFmtId="42" formatCode="_ &quot;￥&quot;* #,##0_ ;_ &quot;￥&quot;* \-#,##0_ ;_ &quot;￥&quot;* &quot;-&quot;_ ;_ @_ "/>
    <numFmt numFmtId="181" formatCode="#,##0_);[Red]\(#,##0\)"/>
    <numFmt numFmtId="43" formatCode="_ * #,##0.00_ ;_ * \-#,##0.00_ ;_ * &quot;-&quot;??_ ;_ @_ "/>
    <numFmt numFmtId="182" formatCode="0.0%"/>
    <numFmt numFmtId="183" formatCode="#,##0.0"/>
    <numFmt numFmtId="184" formatCode="#,##0_ ;[Red]\-#,##0\ "/>
    <numFmt numFmtId="185" formatCode="_ * #,##0_ ;_ * \-#,##0_ ;_ * &quot;-&quot;??_ ;_ @_ "/>
    <numFmt numFmtId="186" formatCode="#,##0.00_ "/>
  </numFmts>
  <fonts count="72">
    <font>
      <sz val="11"/>
      <color indexed="8"/>
      <name val="宋体"/>
      <charset val="134"/>
    </font>
    <font>
      <sz val="11"/>
      <name val="宋体"/>
      <charset val="1"/>
      <scheme val="minor"/>
    </font>
    <font>
      <sz val="9"/>
      <name val="宋体"/>
      <charset val="134"/>
    </font>
    <font>
      <b/>
      <sz val="16"/>
      <name val="黑体"/>
      <charset val="134"/>
    </font>
    <font>
      <sz val="11"/>
      <name val="SimSun"/>
      <charset val="134"/>
    </font>
    <font>
      <b/>
      <sz val="11"/>
      <name val="宋体"/>
      <charset val="134"/>
    </font>
    <font>
      <sz val="11"/>
      <name val="宋体"/>
      <charset val="134"/>
    </font>
    <font>
      <sz val="11"/>
      <name val="宋体"/>
      <charset val="134"/>
      <scheme val="minor"/>
    </font>
    <font>
      <sz val="10"/>
      <name val="SimSun"/>
      <charset val="134"/>
    </font>
    <font>
      <sz val="12"/>
      <name val="宋体"/>
      <charset val="134"/>
      <scheme val="minor"/>
    </font>
    <font>
      <b/>
      <sz val="20"/>
      <name val="宋体"/>
      <charset val="134"/>
      <scheme val="major"/>
    </font>
    <font>
      <sz val="9"/>
      <name val="SimSun"/>
      <charset val="0"/>
    </font>
    <font>
      <b/>
      <sz val="11"/>
      <name val="宋体"/>
      <charset val="134"/>
      <scheme val="major"/>
    </font>
    <font>
      <b/>
      <sz val="11"/>
      <name val="宋体"/>
      <charset val="134"/>
      <scheme val="minor"/>
    </font>
    <font>
      <b/>
      <sz val="12"/>
      <name val="宋体"/>
      <charset val="134"/>
      <scheme val="minor"/>
    </font>
    <font>
      <sz val="12"/>
      <name val="宋体"/>
      <charset val="134"/>
    </font>
    <font>
      <sz val="22"/>
      <name val="宋体"/>
      <charset val="134"/>
    </font>
    <font>
      <sz val="14"/>
      <name val="宋体"/>
      <charset val="134"/>
    </font>
    <font>
      <b/>
      <sz val="11"/>
      <name val="黑体"/>
      <charset val="134"/>
    </font>
    <font>
      <b/>
      <sz val="20"/>
      <name val="宋体"/>
      <charset val="134"/>
    </font>
    <font>
      <b/>
      <sz val="14"/>
      <name val="宋体"/>
      <charset val="134"/>
    </font>
    <font>
      <b/>
      <sz val="22"/>
      <name val="宋体"/>
      <charset val="134"/>
    </font>
    <font>
      <sz val="11"/>
      <name val="黑体"/>
      <charset val="134"/>
    </font>
    <font>
      <sz val="12"/>
      <name val="黑体"/>
      <charset val="134"/>
    </font>
    <font>
      <sz val="10"/>
      <name val="宋体"/>
      <charset val="134"/>
    </font>
    <font>
      <b/>
      <sz val="12"/>
      <name val="宋体"/>
      <charset val="134"/>
    </font>
    <font>
      <sz val="13"/>
      <name val="宋体"/>
      <charset val="134"/>
    </font>
    <font>
      <sz val="11"/>
      <name val="Times New Roman"/>
      <charset val="134"/>
    </font>
    <font>
      <sz val="10"/>
      <name val="Times New Roman"/>
      <charset val="134"/>
    </font>
    <font>
      <sz val="11"/>
      <name val="宋体"/>
      <charset val="134"/>
      <scheme val="major"/>
    </font>
    <font>
      <sz val="11"/>
      <name val="新宋体"/>
      <charset val="134"/>
    </font>
    <font>
      <sz val="12"/>
      <name val="宋体"/>
      <charset val="134"/>
      <scheme val="major"/>
    </font>
    <font>
      <b/>
      <sz val="12"/>
      <name val="宋体"/>
      <charset val="134"/>
      <scheme val="major"/>
    </font>
    <font>
      <sz val="26"/>
      <name val="宋体"/>
      <charset val="134"/>
    </font>
    <font>
      <b/>
      <sz val="26"/>
      <name val="宋体"/>
      <charset val="134"/>
    </font>
    <font>
      <b/>
      <sz val="12"/>
      <name val="黑体"/>
      <charset val="134"/>
    </font>
    <font>
      <b/>
      <sz val="12"/>
      <name val="新宋体"/>
      <charset val="134"/>
    </font>
    <font>
      <sz val="12"/>
      <color rgb="FFFF0000"/>
      <name val="宋体"/>
      <charset val="134"/>
    </font>
    <font>
      <sz val="20"/>
      <name val="黑体"/>
      <charset val="134"/>
    </font>
    <font>
      <sz val="13"/>
      <name val="黑体"/>
      <charset val="134"/>
    </font>
    <font>
      <b/>
      <sz val="13"/>
      <name val="黑体"/>
      <charset val="134"/>
    </font>
    <font>
      <b/>
      <sz val="26"/>
      <name val="宋体"/>
      <charset val="134"/>
      <scheme val="major"/>
    </font>
    <font>
      <sz val="12"/>
      <name val="新宋体"/>
      <charset val="134"/>
    </font>
    <font>
      <sz val="13"/>
      <name val="Times New Roman"/>
      <charset val="0"/>
    </font>
    <font>
      <b/>
      <sz val="13"/>
      <name val="Times New Roman"/>
      <charset val="0"/>
    </font>
    <font>
      <sz val="13"/>
      <name val="新宋体"/>
      <charset val="134"/>
    </font>
    <font>
      <sz val="26"/>
      <name val="宋体"/>
      <charset val="134"/>
      <scheme val="major"/>
    </font>
    <font>
      <b/>
      <sz val="13"/>
      <name val="宋体"/>
      <charset val="134"/>
    </font>
    <font>
      <b/>
      <sz val="9"/>
      <name val="宋体"/>
      <charset val="134"/>
    </font>
    <font>
      <sz val="16"/>
      <name val="宋体"/>
      <charset val="134"/>
    </font>
    <font>
      <sz val="36"/>
      <name val="黑体"/>
      <charset val="134"/>
    </font>
    <font>
      <sz val="24"/>
      <name val="黑体"/>
      <charset val="134"/>
    </font>
    <font>
      <sz val="11"/>
      <color theme="1"/>
      <name val="宋体"/>
      <charset val="0"/>
      <scheme val="minor"/>
    </font>
    <font>
      <sz val="11"/>
      <color theme="1"/>
      <name val="宋体"/>
      <charset val="134"/>
      <scheme val="minor"/>
    </font>
    <font>
      <sz val="11"/>
      <color theme="0"/>
      <name val="宋体"/>
      <charset val="0"/>
      <scheme val="minor"/>
    </font>
    <font>
      <b/>
      <sz val="11"/>
      <color rgb="FFFA7D00"/>
      <name val="宋体"/>
      <charset val="0"/>
      <scheme val="minor"/>
    </font>
    <font>
      <sz val="11"/>
      <color rgb="FF9C6500"/>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3"/>
      <color theme="3"/>
      <name val="宋体"/>
      <charset val="134"/>
      <scheme val="minor"/>
    </font>
    <font>
      <sz val="11"/>
      <color rgb="FF3F3F7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sz val="11"/>
      <color rgb="FFFA7D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9" tint="0.599993896298105"/>
        <bgColor indexed="64"/>
      </patternFill>
    </fill>
    <fill>
      <patternFill patternType="solid">
        <fgColor theme="8"/>
        <bgColor indexed="64"/>
      </patternFill>
    </fill>
    <fill>
      <patternFill patternType="solid">
        <fgColor rgb="FFFFCC99"/>
        <bgColor indexed="64"/>
      </patternFill>
    </fill>
    <fill>
      <patternFill patternType="solid">
        <fgColor theme="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599993896298105"/>
        <bgColor indexed="64"/>
      </patternFill>
    </fill>
  </fills>
  <borders count="32">
    <border>
      <left/>
      <right/>
      <top/>
      <bottom/>
      <diagonal/>
    </border>
    <border>
      <left style="thin">
        <color rgb="FFFFFFFF"/>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diagonal/>
    </border>
    <border>
      <left style="thin">
        <color auto="true"/>
      </left>
      <right/>
      <top style="thin">
        <color auto="true"/>
      </top>
      <bottom/>
      <diagonal/>
    </border>
    <border>
      <left style="thin">
        <color auto="true"/>
      </left>
      <right/>
      <top/>
      <bottom/>
      <diagonal/>
    </border>
    <border>
      <left style="thin">
        <color auto="true"/>
      </left>
      <right/>
      <top/>
      <bottom style="thin">
        <color auto="true"/>
      </bottom>
      <diagonal/>
    </border>
    <border>
      <left/>
      <right/>
      <top style="thin">
        <color auto="true"/>
      </top>
      <bottom style="thin">
        <color auto="true"/>
      </bottom>
      <diagonal/>
    </border>
    <border>
      <left/>
      <right/>
      <top/>
      <bottom style="thin">
        <color auto="true"/>
      </bottom>
      <diagonal/>
    </border>
    <border>
      <left style="thin">
        <color indexed="8"/>
      </left>
      <right/>
      <top/>
      <bottom style="thin">
        <color indexed="8"/>
      </bottom>
      <diagonal/>
    </border>
    <border>
      <left style="thin">
        <color indexed="8"/>
      </left>
      <right/>
      <top/>
      <bottom/>
      <diagonal/>
    </border>
    <border>
      <left/>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72">
    <xf numFmtId="0" fontId="0" fillId="0" borderId="0">
      <alignment vertical="center"/>
    </xf>
    <xf numFmtId="0" fontId="15" fillId="0" borderId="0">
      <alignment vertical="center" wrapText="true"/>
    </xf>
    <xf numFmtId="0" fontId="15" fillId="0" borderId="0">
      <alignment vertical="center"/>
    </xf>
    <xf numFmtId="0" fontId="15" fillId="0" borderId="0">
      <alignment vertical="center"/>
    </xf>
    <xf numFmtId="0" fontId="15" fillId="0" borderId="0">
      <alignment vertical="center" wrapText="true"/>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0" fontId="15" fillId="0" borderId="0">
      <alignment vertical="center"/>
    </xf>
    <xf numFmtId="0" fontId="2" fillId="0" borderId="0">
      <alignment vertical="center"/>
    </xf>
    <xf numFmtId="0" fontId="15" fillId="0" borderId="0">
      <alignment vertical="center"/>
    </xf>
    <xf numFmtId="0" fontId="2" fillId="0" borderId="0">
      <alignment vertical="center"/>
    </xf>
    <xf numFmtId="0" fontId="15" fillId="0" borderId="0">
      <alignment vertical="center"/>
    </xf>
    <xf numFmtId="0" fontId="15" fillId="0" borderId="0">
      <alignment vertical="center" wrapText="true"/>
    </xf>
    <xf numFmtId="0" fontId="54" fillId="19" borderId="0" applyNumberFormat="false" applyBorder="false" applyAlignment="false" applyProtection="false">
      <alignment vertical="center"/>
    </xf>
    <xf numFmtId="0" fontId="52" fillId="15" borderId="0" applyNumberFormat="false" applyBorder="false" applyAlignment="false" applyProtection="false">
      <alignment vertical="center"/>
    </xf>
    <xf numFmtId="0" fontId="60" fillId="7" borderId="28" applyNumberFormat="false" applyAlignment="false" applyProtection="false">
      <alignment vertical="center"/>
    </xf>
    <xf numFmtId="0" fontId="58" fillId="13" borderId="26" applyNumberFormat="false" applyAlignment="false" applyProtection="false">
      <alignment vertical="center"/>
    </xf>
    <xf numFmtId="0" fontId="15" fillId="0" borderId="0">
      <alignment vertical="center"/>
    </xf>
    <xf numFmtId="0" fontId="62" fillId="21" borderId="0" applyNumberFormat="false" applyBorder="false" applyAlignment="false" applyProtection="false">
      <alignment vertical="center"/>
    </xf>
    <xf numFmtId="0" fontId="59" fillId="0" borderId="27" applyNumberFormat="false" applyFill="false" applyAlignment="false" applyProtection="false">
      <alignment vertical="center"/>
    </xf>
    <xf numFmtId="0" fontId="63" fillId="0" borderId="0" applyNumberFormat="false" applyFill="false" applyBorder="false" applyAlignment="false" applyProtection="false">
      <alignment vertical="center"/>
    </xf>
    <xf numFmtId="0" fontId="64" fillId="0" borderId="27" applyNumberFormat="false" applyFill="false" applyAlignment="false" applyProtection="false">
      <alignment vertical="center"/>
    </xf>
    <xf numFmtId="0" fontId="52" fillId="17" borderId="0" applyNumberFormat="false" applyBorder="false" applyAlignment="false" applyProtection="false">
      <alignment vertical="center"/>
    </xf>
    <xf numFmtId="41" fontId="53" fillId="0" borderId="0" applyFont="false" applyFill="false" applyBorder="false" applyAlignment="false" applyProtection="false">
      <alignment vertical="center"/>
    </xf>
    <xf numFmtId="0" fontId="52" fillId="23"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54" fillId="24" borderId="0" applyNumberFormat="false" applyBorder="false" applyAlignment="false" applyProtection="false">
      <alignment vertical="center"/>
    </xf>
    <xf numFmtId="0" fontId="67" fillId="0" borderId="29" applyNumberFormat="false" applyFill="false" applyAlignment="false" applyProtection="false">
      <alignment vertical="center"/>
    </xf>
    <xf numFmtId="43" fontId="0" fillId="0" borderId="0" applyFont="false" applyFill="false" applyBorder="false" applyAlignment="false" applyProtection="false">
      <alignment vertical="center"/>
    </xf>
    <xf numFmtId="0" fontId="70" fillId="0" borderId="30" applyNumberFormat="false" applyFill="false" applyAlignment="false" applyProtection="false">
      <alignment vertical="center"/>
    </xf>
    <xf numFmtId="0" fontId="52" fillId="18" borderId="0" applyNumberFormat="false" applyBorder="false" applyAlignment="false" applyProtection="false">
      <alignment vertical="center"/>
    </xf>
    <xf numFmtId="0" fontId="52" fillId="28" borderId="0" applyNumberFormat="false" applyBorder="false" applyAlignment="false" applyProtection="false">
      <alignment vertical="center"/>
    </xf>
    <xf numFmtId="0" fontId="54" fillId="29" borderId="0" applyNumberFormat="false" applyBorder="false" applyAlignment="false" applyProtection="false">
      <alignment vertical="center"/>
    </xf>
    <xf numFmtId="43" fontId="53" fillId="0" borderId="0" applyFont="false" applyFill="false" applyBorder="false" applyAlignment="false" applyProtection="false">
      <alignment vertical="center"/>
    </xf>
    <xf numFmtId="0" fontId="69" fillId="0" borderId="0" applyNumberFormat="false" applyFill="false" applyBorder="false" applyAlignment="false" applyProtection="false">
      <alignment vertical="center"/>
    </xf>
    <xf numFmtId="0" fontId="66" fillId="0" borderId="0" applyNumberFormat="false" applyFill="false" applyBorder="false" applyAlignment="false" applyProtection="false">
      <alignment vertical="center"/>
    </xf>
    <xf numFmtId="0" fontId="52" fillId="30" borderId="0" applyNumberFormat="false" applyBorder="false" applyAlignment="false" applyProtection="false">
      <alignment vertical="center"/>
    </xf>
    <xf numFmtId="0" fontId="71" fillId="0" borderId="31" applyNumberFormat="false" applyFill="false" applyAlignment="false" applyProtection="false">
      <alignment vertical="center"/>
    </xf>
    <xf numFmtId="0" fontId="15" fillId="0" borderId="0">
      <alignment vertical="center"/>
    </xf>
    <xf numFmtId="0" fontId="67" fillId="0" borderId="0" applyNumberFormat="false" applyFill="false" applyBorder="false" applyAlignment="false" applyProtection="false">
      <alignment vertical="center"/>
    </xf>
    <xf numFmtId="0" fontId="52" fillId="31" borderId="0" applyNumberFormat="false" applyBorder="false" applyAlignment="false" applyProtection="false">
      <alignment vertical="center"/>
    </xf>
    <xf numFmtId="0" fontId="15" fillId="0" borderId="0">
      <alignment vertical="center"/>
    </xf>
    <xf numFmtId="42" fontId="53" fillId="0" borderId="0" applyFont="false" applyFill="false" applyBorder="false" applyAlignment="false" applyProtection="false">
      <alignment vertical="center"/>
    </xf>
    <xf numFmtId="0" fontId="68" fillId="0" borderId="0" applyNumberFormat="false" applyFill="false" applyBorder="false" applyAlignment="false" applyProtection="false">
      <alignment vertical="center"/>
    </xf>
    <xf numFmtId="0" fontId="52" fillId="20" borderId="0" applyNumberFormat="false" applyBorder="false" applyAlignment="false" applyProtection="false">
      <alignment vertical="center"/>
    </xf>
    <xf numFmtId="0" fontId="53" fillId="11" borderId="25" applyNumberFormat="false" applyFont="false" applyAlignment="false" applyProtection="false">
      <alignment vertical="center"/>
    </xf>
    <xf numFmtId="0" fontId="54" fillId="16" borderId="0" applyNumberFormat="false" applyBorder="false" applyAlignment="false" applyProtection="false">
      <alignment vertical="center"/>
    </xf>
    <xf numFmtId="0" fontId="57" fillId="10" borderId="0" applyNumberFormat="false" applyBorder="false" applyAlignment="false" applyProtection="false">
      <alignment vertical="center"/>
    </xf>
    <xf numFmtId="0" fontId="52" fillId="9" borderId="0" applyNumberFormat="false" applyBorder="false" applyAlignment="false" applyProtection="false">
      <alignment vertical="center"/>
    </xf>
    <xf numFmtId="0" fontId="56" fillId="8" borderId="0" applyNumberFormat="false" applyBorder="false" applyAlignment="false" applyProtection="false">
      <alignment vertical="center"/>
    </xf>
    <xf numFmtId="0" fontId="55" fillId="7" borderId="24" applyNumberFormat="false" applyAlignment="false" applyProtection="false">
      <alignment vertical="center"/>
    </xf>
    <xf numFmtId="0" fontId="54" fillId="26" borderId="0" applyNumberFormat="false" applyBorder="false" applyAlignment="false" applyProtection="false">
      <alignment vertical="center"/>
    </xf>
    <xf numFmtId="0" fontId="54" fillId="6" borderId="0" applyNumberFormat="false" applyBorder="false" applyAlignment="false" applyProtection="false">
      <alignment vertical="center"/>
    </xf>
    <xf numFmtId="0" fontId="54" fillId="12" borderId="0" applyNumberFormat="false" applyBorder="false" applyAlignment="false" applyProtection="false">
      <alignment vertical="center"/>
    </xf>
    <xf numFmtId="0" fontId="15" fillId="0" borderId="0">
      <alignment vertical="center"/>
    </xf>
    <xf numFmtId="0" fontId="54" fillId="5" borderId="0" applyNumberFormat="false" applyBorder="false" applyAlignment="false" applyProtection="false">
      <alignment vertical="center"/>
    </xf>
    <xf numFmtId="0" fontId="15" fillId="0" borderId="0">
      <alignment vertical="center"/>
    </xf>
    <xf numFmtId="0" fontId="54" fillId="4" borderId="0" applyNumberFormat="false" applyBorder="false" applyAlignment="false" applyProtection="false">
      <alignment vertical="center"/>
    </xf>
    <xf numFmtId="9" fontId="53" fillId="0" borderId="0" applyFont="false" applyFill="false" applyBorder="false" applyAlignment="false" applyProtection="false">
      <alignment vertical="center"/>
    </xf>
    <xf numFmtId="0" fontId="54" fillId="3" borderId="0" applyNumberFormat="false" applyBorder="false" applyAlignment="false" applyProtection="false">
      <alignment vertical="center"/>
    </xf>
    <xf numFmtId="44" fontId="53" fillId="0" borderId="0" applyFont="false" applyFill="false" applyBorder="false" applyAlignment="false" applyProtection="false">
      <alignment vertical="center"/>
    </xf>
    <xf numFmtId="0" fontId="54" fillId="22" borderId="0" applyNumberFormat="false" applyBorder="false" applyAlignment="false" applyProtection="false">
      <alignment vertical="center"/>
    </xf>
    <xf numFmtId="0" fontId="52" fillId="2" borderId="0" applyNumberFormat="false" applyBorder="false" applyAlignment="false" applyProtection="false">
      <alignment vertical="center"/>
    </xf>
    <xf numFmtId="0" fontId="65" fillId="25" borderId="24" applyNumberFormat="false" applyAlignment="false" applyProtection="false">
      <alignment vertical="center"/>
    </xf>
    <xf numFmtId="0" fontId="52" fillId="32" borderId="0" applyNumberFormat="false" applyBorder="false" applyAlignment="false" applyProtection="false">
      <alignment vertical="center"/>
    </xf>
    <xf numFmtId="0" fontId="54" fillId="14" borderId="0" applyNumberFormat="false" applyBorder="false" applyAlignment="false" applyProtection="false">
      <alignment vertical="center"/>
    </xf>
    <xf numFmtId="0" fontId="15" fillId="0" borderId="0">
      <alignment vertical="center"/>
    </xf>
    <xf numFmtId="0" fontId="15" fillId="0" borderId="0">
      <alignment vertical="center"/>
    </xf>
    <xf numFmtId="0" fontId="15" fillId="0" borderId="0">
      <alignment vertical="center"/>
    </xf>
    <xf numFmtId="0" fontId="52" fillId="27" borderId="0" applyNumberFormat="false" applyBorder="false" applyAlignment="false" applyProtection="false">
      <alignment vertical="center"/>
    </xf>
  </cellStyleXfs>
  <cellXfs count="688">
    <xf numFmtId="0" fontId="0" fillId="0" borderId="0" xfId="0">
      <alignment vertical="center"/>
    </xf>
    <xf numFmtId="0" fontId="1" fillId="0" borderId="0" xfId="0" applyFont="true" applyFill="true" applyAlignment="true">
      <alignment vertical="center"/>
    </xf>
    <xf numFmtId="0" fontId="1" fillId="0" borderId="0" xfId="0" applyFont="true" applyFill="true" applyAlignment="true">
      <alignment vertical="center" wrapText="true"/>
    </xf>
    <xf numFmtId="0" fontId="1" fillId="0" borderId="0" xfId="0" applyFont="true" applyFill="true" applyAlignment="true">
      <alignment horizontal="center" vertical="center"/>
    </xf>
    <xf numFmtId="0" fontId="1" fillId="0" borderId="0" xfId="0" applyFont="true" applyFill="true" applyAlignment="true">
      <alignment horizontal="left" vertical="center"/>
    </xf>
    <xf numFmtId="0" fontId="1" fillId="0" borderId="0" xfId="0" applyFont="true" applyFill="true" applyAlignment="true">
      <alignment horizontal="left" vertical="center" wrapText="true"/>
    </xf>
    <xf numFmtId="0" fontId="2" fillId="0" borderId="1" xfId="0" applyFont="true" applyFill="true" applyBorder="true" applyAlignment="true">
      <alignment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xf>
    <xf numFmtId="0" fontId="4" fillId="0" borderId="2" xfId="0" applyFont="true" applyFill="true" applyBorder="true" applyAlignment="true">
      <alignment horizontal="left" vertical="center" wrapText="true"/>
    </xf>
    <xf numFmtId="0" fontId="4" fillId="0" borderId="3" xfId="0" applyFont="true" applyFill="true" applyBorder="true" applyAlignment="true">
      <alignment horizontal="left" vertical="center" wrapText="true"/>
    </xf>
    <xf numFmtId="0" fontId="2" fillId="0" borderId="4" xfId="0" applyFont="true" applyFill="true" applyBorder="true" applyAlignment="true">
      <alignment vertical="center" wrapText="true"/>
    </xf>
    <xf numFmtId="0" fontId="2" fillId="0" borderId="4"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5" xfId="0" applyFont="true" applyFill="true" applyBorder="true" applyAlignment="true">
      <alignment horizontal="center" vertical="center"/>
    </xf>
    <xf numFmtId="0" fontId="6" fillId="0" borderId="6" xfId="0" applyFont="true" applyFill="true" applyBorder="true" applyAlignment="true">
      <alignment horizontal="center" vertical="center" wrapText="true"/>
    </xf>
    <xf numFmtId="0" fontId="6" fillId="0" borderId="5" xfId="0" applyFont="true" applyFill="true" applyBorder="true" applyAlignment="true">
      <alignment horizontal="left" vertical="center" wrapText="true"/>
    </xf>
    <xf numFmtId="0" fontId="6" fillId="0" borderId="5" xfId="0" applyFont="true" applyFill="true" applyBorder="true" applyAlignment="true">
      <alignment horizontal="center" vertical="center"/>
    </xf>
    <xf numFmtId="43" fontId="4" fillId="0" borderId="5" xfId="35" applyFont="true" applyFill="true" applyBorder="true" applyAlignment="true">
      <alignment horizontal="center" vertical="center"/>
    </xf>
    <xf numFmtId="0" fontId="6" fillId="0" borderId="7" xfId="0" applyFont="true" applyFill="true" applyBorder="true" applyAlignment="true">
      <alignment horizontal="center" vertical="center" wrapText="true"/>
    </xf>
    <xf numFmtId="0" fontId="6" fillId="0" borderId="5" xfId="0" applyFont="true" applyFill="true" applyBorder="true" applyAlignment="true">
      <alignment horizontal="left" vertical="center"/>
    </xf>
    <xf numFmtId="0" fontId="4" fillId="0" borderId="5" xfId="0" applyFont="true" applyFill="true" applyBorder="true" applyAlignment="true">
      <alignment horizontal="center" vertical="center"/>
    </xf>
    <xf numFmtId="0" fontId="6" fillId="0" borderId="8"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5" xfId="0" applyFont="true" applyFill="true" applyBorder="true" applyAlignment="true">
      <alignment vertical="center" wrapText="true"/>
    </xf>
    <xf numFmtId="0" fontId="2" fillId="0" borderId="1" xfId="0" applyFont="true" applyFill="true" applyBorder="true" applyAlignment="true">
      <alignment horizontal="left" vertical="center" wrapText="true"/>
    </xf>
    <xf numFmtId="0" fontId="3" fillId="0" borderId="1" xfId="0" applyFont="true" applyFill="true" applyBorder="true" applyAlignment="true">
      <alignment horizontal="left" vertical="center"/>
    </xf>
    <xf numFmtId="0" fontId="2" fillId="0" borderId="4" xfId="0" applyFont="true" applyFill="true" applyBorder="true" applyAlignment="true">
      <alignment horizontal="left" vertical="center" wrapText="true"/>
    </xf>
    <xf numFmtId="0" fontId="4" fillId="0" borderId="5"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4" fillId="0" borderId="9" xfId="0" applyFont="true" applyFill="true" applyBorder="true" applyAlignment="true">
      <alignment horizontal="center" vertical="center"/>
    </xf>
    <xf numFmtId="0" fontId="5" fillId="0" borderId="5" xfId="0" applyFont="true" applyFill="true" applyBorder="true" applyAlignment="true">
      <alignment horizontal="left" vertical="center" wrapText="true"/>
    </xf>
    <xf numFmtId="0" fontId="4" fillId="0" borderId="3" xfId="0" applyFont="true" applyFill="true" applyBorder="true" applyAlignment="true">
      <alignment horizontal="center" vertical="center"/>
    </xf>
    <xf numFmtId="43" fontId="4" fillId="0" borderId="5" xfId="35" applyFont="true" applyFill="true" applyBorder="true" applyAlignment="true">
      <alignment vertical="center"/>
    </xf>
    <xf numFmtId="4" fontId="4" fillId="0" borderId="5" xfId="0" applyNumberFormat="true" applyFont="true" applyFill="true" applyBorder="true" applyAlignment="true">
      <alignment horizontal="center" vertical="center"/>
    </xf>
    <xf numFmtId="43" fontId="4" fillId="0" borderId="5" xfId="35" applyFont="true" applyFill="true" applyBorder="true" applyAlignment="true">
      <alignment horizontal="center" vertical="center" wrapText="true"/>
    </xf>
    <xf numFmtId="0" fontId="7" fillId="0" borderId="5" xfId="0" applyFont="true" applyFill="true" applyBorder="true" applyAlignment="true">
      <alignment horizontal="left" vertical="center"/>
    </xf>
    <xf numFmtId="0" fontId="7" fillId="0" borderId="5" xfId="0" applyFont="true" applyFill="true" applyBorder="true" applyAlignment="true">
      <alignment horizontal="center" vertical="center"/>
    </xf>
    <xf numFmtId="0" fontId="2" fillId="0" borderId="10" xfId="0" applyFont="true" applyFill="true" applyBorder="true" applyAlignment="true">
      <alignment vertical="center" wrapText="true"/>
    </xf>
    <xf numFmtId="0" fontId="2" fillId="0" borderId="0" xfId="0" applyFont="true" applyFill="true" applyAlignment="true">
      <alignment vertical="center" wrapText="true"/>
    </xf>
    <xf numFmtId="0" fontId="8" fillId="0" borderId="11" xfId="0" applyFont="true" applyFill="true" applyBorder="true" applyAlignment="true">
      <alignment vertical="center" wrapText="true"/>
    </xf>
    <xf numFmtId="0" fontId="8" fillId="0" borderId="11" xfId="0" applyFont="true" applyFill="true" applyBorder="true" applyAlignment="true">
      <alignment horizontal="center" vertical="center" wrapText="true"/>
    </xf>
    <xf numFmtId="0" fontId="8" fillId="0" borderId="4"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0" fontId="8" fillId="0" borderId="11" xfId="0" applyFont="true" applyFill="true" applyBorder="true" applyAlignment="true">
      <alignment horizontal="left" vertical="center" wrapText="true"/>
    </xf>
    <xf numFmtId="0" fontId="8" fillId="0" borderId="4" xfId="0" applyFont="true" applyFill="true" applyBorder="true" applyAlignment="true">
      <alignment horizontal="left" vertical="center" wrapText="true"/>
    </xf>
    <xf numFmtId="0" fontId="9" fillId="0" borderId="0" xfId="0" applyFont="true" applyFill="true" applyAlignment="true">
      <alignment vertical="center" wrapText="true"/>
    </xf>
    <xf numFmtId="0" fontId="9" fillId="0" borderId="0" xfId="0" applyFont="true" applyFill="true" applyAlignment="true">
      <alignment horizontal="left" vertical="center" wrapText="true"/>
    </xf>
    <xf numFmtId="0" fontId="10" fillId="0" borderId="0" xfId="0" applyFont="true" applyFill="true" applyAlignment="true">
      <alignment horizontal="center" vertical="center" wrapText="true"/>
    </xf>
    <xf numFmtId="0" fontId="7" fillId="0" borderId="0" xfId="0" applyFont="true" applyFill="true" applyBorder="true" applyAlignment="true">
      <alignment vertical="center" wrapText="true"/>
    </xf>
    <xf numFmtId="0" fontId="11" fillId="0" borderId="0" xfId="0" applyFont="true" applyFill="true" applyBorder="true" applyAlignment="true">
      <alignment horizontal="center" vertical="center" wrapText="true"/>
    </xf>
    <xf numFmtId="0" fontId="11" fillId="0" borderId="0" xfId="0" applyFont="true" applyFill="true" applyBorder="true" applyAlignment="true">
      <alignment vertical="center" wrapText="true"/>
    </xf>
    <xf numFmtId="0" fontId="12" fillId="0" borderId="5" xfId="0"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7" fillId="0" borderId="5" xfId="0" applyFont="true" applyFill="true" applyBorder="true" applyAlignment="true">
      <alignment horizontal="left" vertical="center" wrapText="true"/>
    </xf>
    <xf numFmtId="178" fontId="7" fillId="0" borderId="0" xfId="0" applyNumberFormat="true" applyFont="true" applyFill="true" applyBorder="true" applyAlignment="true">
      <alignment horizontal="right" vertical="center" wrapText="true"/>
    </xf>
    <xf numFmtId="178" fontId="7" fillId="0" borderId="0" xfId="0" applyNumberFormat="true" applyFont="true" applyFill="true" applyBorder="true" applyAlignment="true">
      <alignment horizontal="center" vertical="center" wrapText="true"/>
    </xf>
    <xf numFmtId="178" fontId="13" fillId="0" borderId="5" xfId="0" applyNumberFormat="true" applyFont="true" applyFill="true" applyBorder="true" applyAlignment="true">
      <alignment horizontal="center" vertical="center" wrapText="true"/>
    </xf>
    <xf numFmtId="177" fontId="14" fillId="0" borderId="5" xfId="0" applyNumberFormat="true" applyFont="true" applyFill="true" applyBorder="true" applyAlignment="true">
      <alignment horizontal="right" vertical="center" wrapText="true"/>
    </xf>
    <xf numFmtId="177" fontId="13" fillId="0" borderId="5" xfId="0" applyNumberFormat="true" applyFont="true" applyFill="true" applyBorder="true" applyAlignment="true">
      <alignment horizontal="right" vertical="center" wrapText="true"/>
    </xf>
    <xf numFmtId="177" fontId="7" fillId="0" borderId="5" xfId="0" applyNumberFormat="true" applyFont="true" applyFill="true" applyBorder="true" applyAlignment="true">
      <alignment horizontal="right" vertical="center" wrapText="true"/>
    </xf>
    <xf numFmtId="177" fontId="7" fillId="0" borderId="5" xfId="0" applyNumberFormat="true" applyFont="true" applyFill="true" applyBorder="true" applyAlignment="true">
      <alignment horizontal="center" vertical="center" wrapText="true"/>
    </xf>
    <xf numFmtId="0" fontId="13" fillId="0" borderId="0" xfId="0" applyFont="true" applyFill="true" applyBorder="true" applyAlignment="true">
      <alignment vertical="center" wrapText="true"/>
    </xf>
    <xf numFmtId="0" fontId="13" fillId="0" borderId="0" xfId="0" applyFont="true" applyFill="true" applyAlignment="true">
      <alignment vertical="center" wrapText="true"/>
    </xf>
    <xf numFmtId="176" fontId="7" fillId="0" borderId="5" xfId="0" applyNumberFormat="true" applyFont="true" applyFill="true" applyBorder="true" applyAlignment="true">
      <alignment horizontal="center" vertical="center" wrapText="true"/>
    </xf>
    <xf numFmtId="177" fontId="7" fillId="0" borderId="5" xfId="0" applyNumberFormat="true" applyFont="true" applyFill="true" applyBorder="true" applyAlignment="true">
      <alignment horizontal="justify" vertical="center" wrapText="true"/>
    </xf>
    <xf numFmtId="177" fontId="15" fillId="0" borderId="0" xfId="0" applyNumberFormat="true" applyFont="true" applyFill="true" applyBorder="true" applyAlignment="true">
      <alignment horizontal="center" vertical="center"/>
    </xf>
    <xf numFmtId="177" fontId="16" fillId="0" borderId="0" xfId="6" applyNumberFormat="true" applyFont="true" applyFill="true" applyBorder="true" applyAlignment="true">
      <alignment horizontal="center" vertical="center"/>
    </xf>
    <xf numFmtId="177" fontId="17" fillId="0" borderId="0" xfId="6" applyNumberFormat="true" applyFont="true" applyFill="true" applyBorder="true" applyAlignment="true">
      <alignment horizontal="center" vertical="center"/>
    </xf>
    <xf numFmtId="177" fontId="18" fillId="0" borderId="0" xfId="6" applyNumberFormat="true" applyFont="true" applyFill="true" applyBorder="true" applyAlignment="true">
      <alignment horizontal="center" vertical="center"/>
    </xf>
    <xf numFmtId="177" fontId="5" fillId="0" borderId="0" xfId="6" applyNumberFormat="true" applyFont="true" applyFill="true" applyBorder="true" applyAlignment="true">
      <alignment horizontal="center" vertical="center"/>
    </xf>
    <xf numFmtId="177" fontId="6" fillId="0" borderId="0" xfId="6" applyNumberFormat="true" applyFont="true" applyFill="true" applyBorder="true" applyAlignment="true">
      <alignment horizontal="center" vertical="center"/>
    </xf>
    <xf numFmtId="0" fontId="2" fillId="0" borderId="0" xfId="0" applyFont="true" applyBorder="true" applyAlignment="true"/>
    <xf numFmtId="177" fontId="15" fillId="0" borderId="0" xfId="6" applyNumberFormat="true" applyFont="true" applyFill="true" applyBorder="true" applyAlignment="true">
      <alignment horizontal="center" vertical="center"/>
    </xf>
    <xf numFmtId="177" fontId="15" fillId="0" borderId="0" xfId="6" applyNumberFormat="true" applyFont="true" applyFill="true" applyBorder="true" applyAlignment="true">
      <alignment horizontal="right" vertical="center" wrapText="true"/>
    </xf>
    <xf numFmtId="182" fontId="15" fillId="0" borderId="0" xfId="6" applyNumberFormat="true" applyFont="true" applyFill="true" applyBorder="true" applyAlignment="true">
      <alignment horizontal="right" vertical="center" wrapText="true"/>
    </xf>
    <xf numFmtId="177" fontId="6" fillId="0" borderId="0" xfId="11" applyNumberFormat="true" applyFont="true" applyFill="true" applyBorder="true" applyAlignment="true">
      <alignment horizontal="left" vertical="center"/>
    </xf>
    <xf numFmtId="177" fontId="19" fillId="0" borderId="0" xfId="6" applyNumberFormat="true" applyFont="true" applyFill="true" applyBorder="true" applyAlignment="true">
      <alignment horizontal="center" vertical="center"/>
    </xf>
    <xf numFmtId="177" fontId="19" fillId="0" borderId="0" xfId="6" applyNumberFormat="true" applyFont="true" applyFill="true" applyBorder="true" applyAlignment="true">
      <alignment horizontal="right" vertical="center"/>
    </xf>
    <xf numFmtId="177" fontId="20" fillId="0" borderId="0" xfId="6" applyNumberFormat="true" applyFont="true" applyFill="true" applyBorder="true" applyAlignment="true">
      <alignment horizontal="center" vertical="center"/>
    </xf>
    <xf numFmtId="177" fontId="20" fillId="0" borderId="0" xfId="6" applyNumberFormat="true" applyFont="true" applyFill="true" applyBorder="true" applyAlignment="true">
      <alignment horizontal="right" vertical="center" wrapText="true"/>
    </xf>
    <xf numFmtId="177" fontId="18" fillId="0" borderId="5" xfId="6" applyNumberFormat="true" applyFont="true" applyFill="true" applyBorder="true" applyAlignment="true">
      <alignment horizontal="center" vertical="center"/>
    </xf>
    <xf numFmtId="177" fontId="18" fillId="0" borderId="12" xfId="6" applyNumberFormat="true" applyFont="true" applyFill="true" applyBorder="true" applyAlignment="true">
      <alignment horizontal="center" vertical="center" wrapText="true"/>
    </xf>
    <xf numFmtId="177" fontId="18" fillId="0" borderId="5" xfId="6" applyNumberFormat="true" applyFont="true" applyFill="true" applyBorder="true" applyAlignment="true">
      <alignment horizontal="center" vertical="center" wrapText="true"/>
    </xf>
    <xf numFmtId="177" fontId="5" fillId="0" borderId="5" xfId="6" applyNumberFormat="true" applyFont="true" applyFill="true" applyBorder="true" applyAlignment="true">
      <alignment horizontal="center" vertical="center"/>
    </xf>
    <xf numFmtId="177" fontId="5" fillId="0" borderId="12" xfId="6" applyNumberFormat="true" applyFont="true" applyFill="true" applyBorder="true" applyAlignment="true">
      <alignment horizontal="center" vertical="center" wrapText="true"/>
    </xf>
    <xf numFmtId="177" fontId="5" fillId="0" borderId="5" xfId="6" applyNumberFormat="true" applyFont="true" applyFill="true" applyBorder="true" applyAlignment="true">
      <alignment vertical="center"/>
    </xf>
    <xf numFmtId="177" fontId="6" fillId="0" borderId="5" xfId="6" applyNumberFormat="true" applyFont="true" applyFill="true" applyBorder="true" applyAlignment="true">
      <alignment horizontal="center" vertical="center"/>
    </xf>
    <xf numFmtId="177" fontId="6" fillId="0" borderId="12" xfId="6" applyNumberFormat="true" applyFont="true" applyFill="true" applyBorder="true" applyAlignment="true">
      <alignment horizontal="left" vertical="center"/>
    </xf>
    <xf numFmtId="177" fontId="6" fillId="0" borderId="5" xfId="6" applyNumberFormat="true" applyFont="true" applyFill="true" applyBorder="true" applyAlignment="true">
      <alignment vertical="center"/>
    </xf>
    <xf numFmtId="177" fontId="6" fillId="0" borderId="13" xfId="6" applyNumberFormat="true" applyFont="true" applyFill="true" applyBorder="true" applyAlignment="true">
      <alignment vertical="center"/>
    </xf>
    <xf numFmtId="177" fontId="6" fillId="0" borderId="6" xfId="6" applyNumberFormat="true" applyFont="true" applyFill="true" applyBorder="true" applyAlignment="true">
      <alignment horizontal="center" vertical="center"/>
    </xf>
    <xf numFmtId="177" fontId="6" fillId="0" borderId="14" xfId="6" applyNumberFormat="true" applyFont="true" applyFill="true" applyBorder="true" applyAlignment="true">
      <alignment horizontal="left" vertical="center"/>
    </xf>
    <xf numFmtId="177" fontId="6" fillId="0" borderId="5" xfId="6" applyNumberFormat="true" applyFont="true" applyFill="true" applyBorder="true" applyAlignment="true">
      <alignment horizontal="left" vertical="center"/>
    </xf>
    <xf numFmtId="182" fontId="19" fillId="0" borderId="0" xfId="6" applyNumberFormat="true" applyFont="true" applyFill="true" applyBorder="true" applyAlignment="true">
      <alignment horizontal="right" vertical="center"/>
    </xf>
    <xf numFmtId="182" fontId="20" fillId="0" borderId="0" xfId="6" applyNumberFormat="true" applyFont="true" applyFill="true" applyBorder="true" applyAlignment="true">
      <alignment horizontal="right" vertical="center" wrapText="true"/>
    </xf>
    <xf numFmtId="182" fontId="18" fillId="0" borderId="5" xfId="6" applyNumberFormat="true" applyFont="true" applyFill="true" applyBorder="true" applyAlignment="true">
      <alignment horizontal="center" vertical="center" wrapText="true"/>
    </xf>
    <xf numFmtId="182" fontId="18" fillId="0" borderId="6" xfId="6" applyNumberFormat="true" applyFont="true" applyFill="true" applyBorder="true" applyAlignment="true">
      <alignment horizontal="center" vertical="center" wrapText="true"/>
    </xf>
    <xf numFmtId="9" fontId="5" fillId="0" borderId="13" xfId="6" applyNumberFormat="true" applyFont="true" applyFill="true" applyBorder="true" applyAlignment="true">
      <alignment vertical="center"/>
    </xf>
    <xf numFmtId="9" fontId="6" fillId="0" borderId="5" xfId="6" applyNumberFormat="true" applyFont="true" applyFill="true" applyBorder="true" applyAlignment="true">
      <alignment vertical="center"/>
    </xf>
    <xf numFmtId="177" fontId="6" fillId="0" borderId="0" xfId="6" applyNumberFormat="true" applyFont="true" applyFill="true" applyBorder="true" applyAlignment="true">
      <alignment horizontal="right" vertical="center" wrapText="true"/>
    </xf>
    <xf numFmtId="0" fontId="2" fillId="0" borderId="0" xfId="12" applyFont="true" applyFill="true" applyBorder="true" applyAlignment="true"/>
    <xf numFmtId="0" fontId="21" fillId="0" borderId="0" xfId="12" applyFont="true" applyFill="true" applyBorder="true" applyAlignment="true"/>
    <xf numFmtId="0" fontId="22" fillId="0" borderId="0" xfId="12" applyFont="true" applyFill="true" applyBorder="true" applyAlignment="true"/>
    <xf numFmtId="0" fontId="6" fillId="0" borderId="0" xfId="12" applyFont="true" applyFill="true" applyBorder="true" applyAlignment="true"/>
    <xf numFmtId="0" fontId="5" fillId="0" borderId="0" xfId="12" applyFont="true" applyFill="true" applyBorder="true" applyAlignment="true"/>
    <xf numFmtId="0" fontId="15" fillId="0" borderId="0" xfId="69" applyFont="true" applyFill="true" applyAlignment="true">
      <alignment vertical="center"/>
    </xf>
    <xf numFmtId="0" fontId="15" fillId="0" borderId="0" xfId="12" applyFont="true" applyFill="true" applyAlignment="true">
      <alignment vertical="center"/>
    </xf>
    <xf numFmtId="0" fontId="23" fillId="0" borderId="0" xfId="11" applyFont="true" applyFill="true" applyBorder="true" applyAlignment="true">
      <alignment vertical="center"/>
    </xf>
    <xf numFmtId="0" fontId="19" fillId="0" borderId="0" xfId="69" applyFont="true" applyFill="true" applyAlignment="true">
      <alignment horizontal="center" vertical="center"/>
    </xf>
    <xf numFmtId="0" fontId="15" fillId="0" borderId="0" xfId="69" applyFont="true" applyFill="true" applyAlignment="true">
      <alignment horizontal="center" vertical="center"/>
    </xf>
    <xf numFmtId="0" fontId="18" fillId="0" borderId="15" xfId="69" applyFont="true" applyFill="true" applyBorder="true" applyAlignment="true">
      <alignment horizontal="center" vertical="center" wrapText="true"/>
    </xf>
    <xf numFmtId="181" fontId="18" fillId="0" borderId="5" xfId="1" applyNumberFormat="true" applyFont="true" applyFill="true" applyBorder="true" applyAlignment="true">
      <alignment horizontal="center" vertical="center" wrapText="true"/>
    </xf>
    <xf numFmtId="182" fontId="18" fillId="0" borderId="5" xfId="56" applyNumberFormat="true" applyFont="true" applyFill="true" applyBorder="true" applyAlignment="true">
      <alignment horizontal="center" vertical="center" wrapText="true"/>
    </xf>
    <xf numFmtId="0" fontId="18" fillId="0" borderId="16" xfId="69" applyFont="true" applyFill="true" applyBorder="true" applyAlignment="true">
      <alignment horizontal="center" vertical="center" wrapText="true"/>
    </xf>
    <xf numFmtId="0" fontId="5" fillId="0" borderId="5" xfId="69" applyFont="true" applyFill="true" applyBorder="true" applyAlignment="true">
      <alignment horizontal="center" vertical="center" wrapText="true"/>
    </xf>
    <xf numFmtId="0" fontId="5" fillId="0" borderId="8" xfId="10" applyFont="true" applyFill="true" applyBorder="true" applyAlignment="true">
      <alignment horizontal="left" vertical="center"/>
    </xf>
    <xf numFmtId="178" fontId="5" fillId="0" borderId="5" xfId="0" applyNumberFormat="true" applyFont="true" applyFill="true" applyBorder="true" applyAlignment="true">
      <alignment vertical="center"/>
    </xf>
    <xf numFmtId="0" fontId="6" fillId="0" borderId="17" xfId="69" applyFont="true" applyFill="true" applyBorder="true" applyAlignment="true">
      <alignment horizontal="left" vertical="center"/>
    </xf>
    <xf numFmtId="178" fontId="6" fillId="0" borderId="5" xfId="0" applyNumberFormat="true" applyFont="true" applyFill="true" applyBorder="true" applyAlignment="true">
      <alignment horizontal="right" vertical="center"/>
    </xf>
    <xf numFmtId="0" fontId="6" fillId="0" borderId="13" xfId="69" applyFont="true" applyFill="true" applyBorder="true" applyAlignment="true">
      <alignment horizontal="left" vertical="center"/>
    </xf>
    <xf numFmtId="178" fontId="6" fillId="0" borderId="5" xfId="10" applyNumberFormat="true" applyFont="true" applyFill="true" applyBorder="true" applyAlignment="true">
      <alignment horizontal="right" vertical="center"/>
    </xf>
    <xf numFmtId="0" fontId="6" fillId="0" borderId="5" xfId="69" applyFont="true" applyFill="true" applyBorder="true" applyAlignment="true">
      <alignment horizontal="left" vertical="center"/>
    </xf>
    <xf numFmtId="0" fontId="6" fillId="0" borderId="6" xfId="69" applyFont="true" applyFill="true" applyBorder="true" applyAlignment="true">
      <alignment horizontal="left" vertical="center"/>
    </xf>
    <xf numFmtId="0" fontId="6" fillId="0" borderId="5" xfId="12" applyFont="true" applyFill="true" applyBorder="true" applyAlignment="true">
      <alignment horizontal="left" vertical="center"/>
    </xf>
    <xf numFmtId="178" fontId="6" fillId="0" borderId="5" xfId="12" applyNumberFormat="true" applyFont="true" applyFill="true" applyBorder="true" applyAlignment="true">
      <alignment horizontal="right" vertical="center"/>
    </xf>
    <xf numFmtId="0" fontId="5" fillId="0" borderId="8" xfId="69" applyFont="true" applyFill="true" applyBorder="true" applyAlignment="true">
      <alignment horizontal="left" vertical="center"/>
    </xf>
    <xf numFmtId="178" fontId="5" fillId="0" borderId="8" xfId="69" applyNumberFormat="true" applyFont="true" applyFill="true" applyBorder="true" applyAlignment="true">
      <alignment horizontal="right" vertical="center"/>
    </xf>
    <xf numFmtId="1" fontId="6" fillId="0" borderId="5" xfId="10" applyNumberFormat="true" applyFont="true" applyFill="true" applyBorder="true" applyAlignment="true" applyProtection="true">
      <alignment horizontal="left" vertical="center"/>
      <protection locked="false"/>
    </xf>
    <xf numFmtId="178" fontId="6" fillId="0" borderId="5" xfId="10" applyNumberFormat="true" applyFont="true" applyFill="true" applyBorder="true" applyAlignment="true" applyProtection="true">
      <alignment horizontal="right" vertical="center"/>
      <protection locked="false"/>
    </xf>
    <xf numFmtId="0" fontId="6" fillId="0" borderId="5" xfId="10" applyFont="true" applyFill="true" applyBorder="true" applyAlignment="true">
      <alignment horizontal="left" vertical="center"/>
    </xf>
    <xf numFmtId="0" fontId="5" fillId="0" borderId="5" xfId="69" applyFont="true" applyFill="true" applyBorder="true" applyAlignment="true">
      <alignment horizontal="center" vertical="center"/>
    </xf>
    <xf numFmtId="178" fontId="5" fillId="0" borderId="8" xfId="69" applyNumberFormat="true" applyFont="true" applyFill="true" applyBorder="true" applyAlignment="true">
      <alignment horizontal="center" vertical="center"/>
    </xf>
    <xf numFmtId="177" fontId="18" fillId="0" borderId="5" xfId="19" applyNumberFormat="true" applyFont="true" applyFill="true" applyBorder="true" applyAlignment="true">
      <alignment horizontal="center" vertical="center" wrapText="true"/>
    </xf>
    <xf numFmtId="177" fontId="18" fillId="0" borderId="5" xfId="2" applyNumberFormat="true" applyFont="true" applyFill="true" applyBorder="true" applyAlignment="true">
      <alignment horizontal="center" vertical="center" wrapText="true"/>
    </xf>
    <xf numFmtId="9" fontId="5" fillId="0" borderId="5" xfId="12" applyNumberFormat="true" applyFont="true" applyFill="true" applyBorder="true" applyAlignment="true">
      <alignment horizontal="right" vertical="center"/>
    </xf>
    <xf numFmtId="178" fontId="5" fillId="0" borderId="5" xfId="10" applyNumberFormat="true" applyFont="true" applyFill="true" applyBorder="true" applyAlignment="true">
      <alignment horizontal="right" vertical="center"/>
    </xf>
    <xf numFmtId="9" fontId="6" fillId="0" borderId="5" xfId="12" applyNumberFormat="true" applyFont="true" applyFill="true" applyBorder="true" applyAlignment="true">
      <alignment horizontal="right" vertical="center"/>
    </xf>
    <xf numFmtId="0" fontId="6" fillId="0" borderId="12" xfId="12" applyFont="true" applyFill="true" applyBorder="true" applyAlignment="true">
      <alignment horizontal="left" vertical="center"/>
    </xf>
    <xf numFmtId="0" fontId="6" fillId="0" borderId="5" xfId="12" applyFont="true" applyFill="true" applyBorder="true" applyAlignment="true">
      <alignment horizontal="left" vertical="center" wrapText="true"/>
    </xf>
    <xf numFmtId="1" fontId="5" fillId="0" borderId="5" xfId="10" applyNumberFormat="true" applyFont="true" applyFill="true" applyBorder="true" applyAlignment="true" applyProtection="true">
      <alignment horizontal="left" vertical="center"/>
      <protection locked="false"/>
    </xf>
    <xf numFmtId="178" fontId="5" fillId="0" borderId="5" xfId="0" applyNumberFormat="true" applyFont="true" applyFill="true" applyBorder="true" applyAlignment="true">
      <alignment horizontal="right" vertical="center"/>
    </xf>
    <xf numFmtId="0" fontId="15" fillId="0" borderId="0" xfId="69" applyFont="true" applyFill="true" applyAlignment="true">
      <alignment horizontal="right" vertical="center"/>
    </xf>
    <xf numFmtId="9" fontId="5" fillId="0" borderId="8" xfId="3" applyNumberFormat="true" applyFont="true" applyFill="true" applyBorder="true" applyAlignment="true">
      <alignment horizontal="right" vertical="center"/>
    </xf>
    <xf numFmtId="9" fontId="6" fillId="0" borderId="8" xfId="3" applyNumberFormat="true" applyFont="true" applyFill="true" applyBorder="true" applyAlignment="true">
      <alignment horizontal="right" vertical="center"/>
    </xf>
    <xf numFmtId="0" fontId="2" fillId="0" borderId="0" xfId="0" applyFont="true" applyFill="true" applyAlignment="true"/>
    <xf numFmtId="0" fontId="19" fillId="0" borderId="0" xfId="14" applyFont="true" applyFill="true">
      <alignment vertical="center" wrapText="true"/>
    </xf>
    <xf numFmtId="0" fontId="6" fillId="0" borderId="0" xfId="14" applyFont="true" applyFill="true">
      <alignment vertical="center" wrapText="true"/>
    </xf>
    <xf numFmtId="0" fontId="5" fillId="0" borderId="0" xfId="14" applyFont="true" applyFill="true">
      <alignment vertical="center" wrapText="true"/>
    </xf>
    <xf numFmtId="0" fontId="18" fillId="0" borderId="0" xfId="14" applyFont="true" applyFill="true">
      <alignment vertical="center" wrapText="true"/>
    </xf>
    <xf numFmtId="0" fontId="5" fillId="0" borderId="0" xfId="1" applyFont="true" applyFill="true">
      <alignment vertical="center" wrapText="true"/>
    </xf>
    <xf numFmtId="0" fontId="6" fillId="0" borderId="0" xfId="1" applyFont="true" applyFill="true">
      <alignment vertical="center" wrapText="true"/>
    </xf>
    <xf numFmtId="0" fontId="15" fillId="0" borderId="0" xfId="1" applyFont="true" applyFill="true">
      <alignment vertical="center" wrapText="true"/>
    </xf>
    <xf numFmtId="0" fontId="15" fillId="0" borderId="0" xfId="1" applyFont="true" applyFill="true" applyAlignment="true">
      <alignment horizontal="left" vertical="center" wrapText="true" indent="1"/>
    </xf>
    <xf numFmtId="0" fontId="24" fillId="0" borderId="0" xfId="14" applyFont="true" applyFill="true">
      <alignment vertical="center" wrapText="true"/>
    </xf>
    <xf numFmtId="181" fontId="24" fillId="0" borderId="0" xfId="14" applyNumberFormat="true" applyFont="true" applyFill="true" applyAlignment="true">
      <alignment horizontal="center" vertical="center" wrapText="true"/>
    </xf>
    <xf numFmtId="177" fontId="24" fillId="0" borderId="0" xfId="14" applyNumberFormat="true" applyFont="true" applyFill="true" applyAlignment="true">
      <alignment horizontal="center" vertical="center" wrapText="true"/>
    </xf>
    <xf numFmtId="9" fontId="24" fillId="0" borderId="0" xfId="14" applyNumberFormat="true" applyFont="true" applyFill="true" applyAlignment="true">
      <alignment horizontal="center" vertical="center" wrapText="true"/>
    </xf>
    <xf numFmtId="181" fontId="6" fillId="0" borderId="0" xfId="14" applyNumberFormat="true" applyFont="true" applyFill="true" applyAlignment="true">
      <alignment horizontal="center" vertical="center" wrapText="true"/>
    </xf>
    <xf numFmtId="177" fontId="6" fillId="0" borderId="0" xfId="14" applyNumberFormat="true" applyFont="true" applyFill="true" applyAlignment="true">
      <alignment horizontal="right" vertical="center" wrapText="true"/>
    </xf>
    <xf numFmtId="49" fontId="22" fillId="0" borderId="0" xfId="14" applyNumberFormat="true" applyFont="true" applyFill="true">
      <alignment vertical="center" wrapText="true"/>
    </xf>
    <xf numFmtId="0" fontId="19" fillId="0" borderId="0" xfId="14" applyFont="true" applyFill="true" applyAlignment="true" applyProtection="true">
      <alignment horizontal="centerContinuous" vertical="center"/>
    </xf>
    <xf numFmtId="177" fontId="19" fillId="0" borderId="0" xfId="14" applyNumberFormat="true" applyFont="true" applyFill="true" applyAlignment="true" applyProtection="true">
      <alignment horizontal="centerContinuous" vertical="center"/>
    </xf>
    <xf numFmtId="31" fontId="6" fillId="0" borderId="0" xfId="56" applyNumberFormat="true" applyFont="true" applyFill="true" applyAlignment="true">
      <alignment horizontal="left" vertical="center"/>
    </xf>
    <xf numFmtId="181" fontId="6" fillId="0" borderId="0" xfId="56" applyNumberFormat="true" applyFont="true" applyFill="true" applyBorder="true" applyAlignment="true">
      <alignment horizontal="center" vertical="center"/>
    </xf>
    <xf numFmtId="177" fontId="6" fillId="0" borderId="0" xfId="56" applyNumberFormat="true" applyFont="true" applyFill="true" applyBorder="true" applyAlignment="true">
      <alignment horizontal="center" vertical="center"/>
    </xf>
    <xf numFmtId="0" fontId="18" fillId="0" borderId="13" xfId="14" applyFont="true" applyFill="true" applyBorder="true" applyAlignment="true" applyProtection="true">
      <alignment horizontal="centerContinuous" vertical="center"/>
      <protection locked="false"/>
    </xf>
    <xf numFmtId="0" fontId="18" fillId="0" borderId="18" xfId="14" applyFont="true" applyFill="true" applyBorder="true" applyAlignment="true" applyProtection="true">
      <alignment horizontal="centerContinuous" vertical="center"/>
      <protection locked="false"/>
    </xf>
    <xf numFmtId="177" fontId="18" fillId="0" borderId="18" xfId="14" applyNumberFormat="true" applyFont="true" applyFill="true" applyBorder="true" applyAlignment="true" applyProtection="true">
      <alignment horizontal="centerContinuous" vertical="center"/>
      <protection locked="false"/>
    </xf>
    <xf numFmtId="0" fontId="18" fillId="0" borderId="5" xfId="14" applyFont="true" applyFill="true" applyBorder="true" applyAlignment="true" applyProtection="true">
      <alignment horizontal="center" vertical="center"/>
      <protection locked="false"/>
    </xf>
    <xf numFmtId="177" fontId="12" fillId="0" borderId="5" xfId="2" applyNumberFormat="true" applyFont="true" applyFill="true" applyBorder="true" applyAlignment="true">
      <alignment horizontal="center" vertical="center" wrapText="true"/>
    </xf>
    <xf numFmtId="0" fontId="5" fillId="0" borderId="5" xfId="1" applyFont="true" applyFill="true" applyBorder="true" applyAlignment="true" applyProtection="true">
      <alignment horizontal="center" vertical="center"/>
      <protection locked="false"/>
    </xf>
    <xf numFmtId="181" fontId="5" fillId="0" borderId="5" xfId="1" applyNumberFormat="true" applyFont="true" applyFill="true" applyBorder="true" applyAlignment="true">
      <alignment horizontal="center" vertical="center" wrapText="true"/>
    </xf>
    <xf numFmtId="177" fontId="5" fillId="0" borderId="5" xfId="1" applyNumberFormat="true" applyFont="true" applyFill="true" applyBorder="true" applyAlignment="true">
      <alignment horizontal="center" vertical="center" wrapText="true"/>
    </xf>
    <xf numFmtId="0" fontId="5" fillId="0" borderId="5" xfId="4" applyFont="true" applyFill="true" applyBorder="true" applyAlignment="true" applyProtection="true">
      <alignment horizontal="center" vertical="center"/>
      <protection locked="false"/>
    </xf>
    <xf numFmtId="177" fontId="25" fillId="0" borderId="6" xfId="56" applyNumberFormat="true" applyFont="true" applyFill="true" applyBorder="true" applyAlignment="true">
      <alignment horizontal="center" vertical="center" wrapText="true"/>
    </xf>
    <xf numFmtId="0" fontId="15" fillId="0" borderId="5" xfId="4" applyFont="true" applyFill="true" applyBorder="true" applyAlignment="true" applyProtection="true">
      <alignment horizontal="left" vertical="center"/>
      <protection locked="false"/>
    </xf>
    <xf numFmtId="177" fontId="15" fillId="0" borderId="5" xfId="1" applyNumberFormat="true" applyFont="true" applyFill="true" applyBorder="true" applyAlignment="true" applyProtection="true">
      <alignment horizontal="right" vertical="center"/>
    </xf>
    <xf numFmtId="0" fontId="15" fillId="0" borderId="5" xfId="1" applyFont="true" applyFill="true" applyBorder="true">
      <alignment vertical="center" wrapText="true"/>
    </xf>
    <xf numFmtId="177" fontId="15" fillId="0" borderId="5" xfId="1" applyNumberFormat="true" applyFont="true" applyFill="true" applyBorder="true">
      <alignment vertical="center" wrapText="true"/>
    </xf>
    <xf numFmtId="0" fontId="15" fillId="0" borderId="5" xfId="4" applyFont="true" applyFill="true" applyBorder="true" applyAlignment="true">
      <alignment vertical="center" wrapText="true"/>
    </xf>
    <xf numFmtId="177" fontId="6" fillId="0" borderId="5" xfId="1" applyNumberFormat="true" applyFont="true" applyFill="true" applyBorder="true" applyAlignment="true" applyProtection="true">
      <alignment horizontal="right" vertical="center"/>
    </xf>
    <xf numFmtId="0" fontId="6" fillId="0" borderId="5" xfId="1" applyFont="true" applyFill="true" applyBorder="true">
      <alignment vertical="center" wrapText="true"/>
    </xf>
    <xf numFmtId="177" fontId="6" fillId="0" borderId="6" xfId="1" applyNumberFormat="true" applyFont="true" applyFill="true" applyBorder="true" applyAlignment="true" applyProtection="true">
      <alignment horizontal="right" vertical="center"/>
    </xf>
    <xf numFmtId="177" fontId="6" fillId="0" borderId="5" xfId="1" applyNumberFormat="true" applyFont="true" applyFill="true" applyBorder="true" applyAlignment="true">
      <alignment horizontal="center" vertical="center" wrapText="true"/>
    </xf>
    <xf numFmtId="177" fontId="6" fillId="0" borderId="5" xfId="1" applyNumberFormat="true" applyFont="true" applyFill="true" applyBorder="true" applyAlignment="true">
      <alignment horizontal="right" vertical="center" wrapText="true"/>
    </xf>
    <xf numFmtId="3" fontId="6" fillId="0" borderId="5" xfId="4" applyNumberFormat="true" applyFont="true" applyFill="true" applyBorder="true" applyAlignment="true" applyProtection="true">
      <alignment vertical="center"/>
    </xf>
    <xf numFmtId="177" fontId="6" fillId="0" borderId="5" xfId="56" applyNumberFormat="true" applyFont="true" applyFill="true" applyBorder="true" applyAlignment="true">
      <alignment horizontal="center" vertical="center" wrapText="true"/>
    </xf>
    <xf numFmtId="177" fontId="6" fillId="0" borderId="5" xfId="56" applyNumberFormat="true" applyFont="true" applyFill="true" applyBorder="true" applyAlignment="true">
      <alignment horizontal="right" vertical="center" wrapText="true"/>
    </xf>
    <xf numFmtId="0" fontId="6" fillId="0" borderId="5" xfId="1" applyFont="true" applyFill="true" applyBorder="true" applyAlignment="true" applyProtection="true">
      <alignment horizontal="left" vertical="center"/>
      <protection locked="false"/>
    </xf>
    <xf numFmtId="3" fontId="6" fillId="0" borderId="5" xfId="1" applyNumberFormat="true" applyFont="true" applyFill="true" applyBorder="true" applyAlignment="true" applyProtection="true">
      <alignment vertical="center"/>
    </xf>
    <xf numFmtId="0" fontId="6" fillId="0" borderId="5" xfId="5" applyFont="true" applyFill="true" applyBorder="true" applyAlignment="true">
      <alignment horizontal="left" vertical="center"/>
    </xf>
    <xf numFmtId="0" fontId="6" fillId="0" borderId="5" xfId="14" applyFont="true" applyFill="true" applyBorder="true" applyAlignment="true" applyProtection="true">
      <alignment horizontal="center" vertical="center"/>
      <protection locked="false"/>
    </xf>
    <xf numFmtId="0" fontId="6" fillId="0" borderId="5" xfId="8" applyFont="true" applyFill="true" applyBorder="true" applyAlignment="true">
      <alignment horizontal="left" vertical="center" wrapText="true"/>
    </xf>
    <xf numFmtId="0" fontId="5" fillId="0" borderId="5" xfId="14" applyFont="true" applyFill="true" applyBorder="true" applyAlignment="true" applyProtection="true">
      <alignment horizontal="center" vertical="center"/>
      <protection locked="false"/>
    </xf>
    <xf numFmtId="0" fontId="15" fillId="0" borderId="5" xfId="8" applyFont="true" applyFill="true" applyBorder="true" applyAlignment="true">
      <alignment horizontal="left" vertical="center" wrapText="true"/>
    </xf>
    <xf numFmtId="177" fontId="15" fillId="0" borderId="5" xfId="1" applyNumberFormat="true" applyFont="true" applyFill="true" applyBorder="true" applyAlignment="true">
      <alignment horizontal="center" vertical="center" wrapText="true"/>
    </xf>
    <xf numFmtId="177" fontId="15" fillId="0" borderId="5" xfId="1" applyNumberFormat="true" applyFont="true" applyFill="true" applyBorder="true" applyAlignment="true">
      <alignment horizontal="right" vertical="center" wrapText="true"/>
    </xf>
    <xf numFmtId="177" fontId="25" fillId="0" borderId="5" xfId="1" applyNumberFormat="true" applyFont="true" applyFill="true" applyBorder="true" applyAlignment="true" applyProtection="true">
      <alignment horizontal="right" vertical="center"/>
    </xf>
    <xf numFmtId="3" fontId="15" fillId="0" borderId="5" xfId="4" applyNumberFormat="true" applyFont="true" applyFill="true" applyBorder="true" applyAlignment="true" applyProtection="true">
      <alignment vertical="center"/>
    </xf>
    <xf numFmtId="178" fontId="24" fillId="0" borderId="0" xfId="14" applyNumberFormat="true" applyFont="true" applyFill="true" applyAlignment="true">
      <alignment horizontal="center" vertical="center" wrapText="true"/>
    </xf>
    <xf numFmtId="9" fontId="6" fillId="0" borderId="0" xfId="56" applyNumberFormat="true" applyFont="true" applyFill="true" applyBorder="true" applyAlignment="true">
      <alignment horizontal="center" vertical="center"/>
    </xf>
    <xf numFmtId="0" fontId="6" fillId="0" borderId="0" xfId="14" applyFont="true" applyFill="true" applyAlignment="true" applyProtection="true">
      <alignment vertical="center"/>
      <protection locked="false"/>
    </xf>
    <xf numFmtId="180" fontId="6" fillId="0" borderId="19" xfId="14" applyNumberFormat="true" applyFont="true" applyFill="true" applyBorder="true" applyAlignment="true">
      <alignment horizontal="center" vertical="center"/>
    </xf>
    <xf numFmtId="0" fontId="18" fillId="0" borderId="12" xfId="14" applyFont="true" applyFill="true" applyBorder="true" applyAlignment="true" applyProtection="true">
      <alignment horizontal="centerContinuous" vertical="center"/>
      <protection locked="false"/>
    </xf>
    <xf numFmtId="177" fontId="18" fillId="0" borderId="15" xfId="2" applyNumberFormat="true" applyFont="true" applyFill="true" applyBorder="true" applyAlignment="true">
      <alignment horizontal="center" vertical="center" wrapText="true"/>
    </xf>
    <xf numFmtId="177" fontId="18" fillId="0" borderId="14" xfId="2" applyNumberFormat="true" applyFont="true" applyFill="true" applyBorder="true" applyAlignment="true">
      <alignment horizontal="center" vertical="center" wrapText="true"/>
    </xf>
    <xf numFmtId="0" fontId="18" fillId="0" borderId="5" xfId="1" applyFont="true" applyFill="true" applyBorder="true" applyAlignment="true" applyProtection="true">
      <alignment horizontal="center" vertical="center" wrapText="true"/>
      <protection locked="false"/>
    </xf>
    <xf numFmtId="178" fontId="5" fillId="0" borderId="5" xfId="1" applyNumberFormat="true" applyFont="true" applyFill="true" applyBorder="true" applyAlignment="true">
      <alignment horizontal="center" vertical="center" wrapText="true"/>
    </xf>
    <xf numFmtId="177" fontId="5" fillId="0" borderId="5" xfId="2" applyNumberFormat="true" applyFont="true" applyFill="true" applyBorder="true" applyAlignment="true">
      <alignment horizontal="center" vertical="center" wrapText="true"/>
    </xf>
    <xf numFmtId="9" fontId="25" fillId="0" borderId="5" xfId="0" applyNumberFormat="true" applyFont="true" applyFill="true" applyBorder="true" applyAlignment="true">
      <alignment vertical="center"/>
    </xf>
    <xf numFmtId="177" fontId="5" fillId="0" borderId="5" xfId="56" applyNumberFormat="true" applyFont="true" applyFill="true" applyBorder="true" applyAlignment="true">
      <alignment horizontal="center" vertical="center" wrapText="true"/>
    </xf>
    <xf numFmtId="9" fontId="15" fillId="0" borderId="5" xfId="0" applyNumberFormat="true" applyFont="true" applyFill="true" applyBorder="true" applyAlignment="true">
      <alignment vertical="center"/>
    </xf>
    <xf numFmtId="0" fontId="15" fillId="0" borderId="5" xfId="1" applyFont="true" applyFill="true" applyBorder="true" applyAlignment="true" applyProtection="true">
      <alignment vertical="center"/>
      <protection locked="false"/>
    </xf>
    <xf numFmtId="177" fontId="15" fillId="0" borderId="5" xfId="4" applyNumberFormat="true" applyFont="true" applyFill="true" applyBorder="true" applyAlignment="true">
      <alignment horizontal="right" vertical="center"/>
    </xf>
    <xf numFmtId="0" fontId="15" fillId="0" borderId="5" xfId="4" applyFont="true" applyFill="true" applyBorder="true" applyAlignment="true" applyProtection="true">
      <alignment vertical="center" wrapText="true"/>
      <protection locked="false"/>
    </xf>
    <xf numFmtId="0" fontId="15" fillId="0" borderId="5" xfId="1" applyFont="true" applyFill="true" applyBorder="true" applyAlignment="true">
      <alignment vertical="center" wrapText="true"/>
    </xf>
    <xf numFmtId="0" fontId="15" fillId="0" borderId="5" xfId="1" applyFont="true" applyFill="true" applyBorder="true" applyAlignment="true" applyProtection="true">
      <alignment vertical="center" wrapText="true"/>
      <protection locked="false"/>
    </xf>
    <xf numFmtId="0" fontId="26" fillId="0" borderId="0" xfId="4" applyFont="true" applyFill="true" applyBorder="true" applyAlignment="true">
      <alignment vertical="center" wrapText="true"/>
    </xf>
    <xf numFmtId="9" fontId="6" fillId="0" borderId="5" xfId="0" applyNumberFormat="true" applyFont="true" applyFill="true" applyBorder="true" applyAlignment="true">
      <alignment vertical="center"/>
    </xf>
    <xf numFmtId="9" fontId="6" fillId="0" borderId="6" xfId="0" applyNumberFormat="true" applyFont="true" applyFill="true" applyBorder="true" applyAlignment="true">
      <alignment vertical="center"/>
    </xf>
    <xf numFmtId="177" fontId="15" fillId="0" borderId="5" xfId="14" applyNumberFormat="true" applyFont="true" applyFill="true" applyBorder="true" applyAlignment="true" applyProtection="true">
      <alignment vertical="center"/>
      <protection locked="false"/>
    </xf>
    <xf numFmtId="177" fontId="15" fillId="0" borderId="5" xfId="5" applyNumberFormat="true" applyFont="true" applyFill="true" applyBorder="true" applyAlignment="true">
      <alignment vertical="center"/>
    </xf>
    <xf numFmtId="9" fontId="6" fillId="0" borderId="5" xfId="56" applyNumberFormat="true" applyFont="true" applyFill="true" applyBorder="true" applyAlignment="true">
      <alignment horizontal="center" vertical="center" wrapText="true"/>
    </xf>
    <xf numFmtId="0" fontId="15" fillId="0" borderId="0" xfId="1" applyFont="true" applyFill="true" applyAlignment="true">
      <alignment vertical="center" wrapText="true"/>
    </xf>
    <xf numFmtId="177" fontId="15" fillId="0" borderId="0" xfId="4" applyNumberFormat="true" applyFont="true" applyFill="true" applyAlignment="true">
      <alignment horizontal="right" vertical="center"/>
    </xf>
    <xf numFmtId="9" fontId="19" fillId="0" borderId="0" xfId="14" applyNumberFormat="true" applyFont="true" applyFill="true" applyAlignment="true" applyProtection="true">
      <alignment horizontal="centerContinuous" vertical="center"/>
    </xf>
    <xf numFmtId="9" fontId="5" fillId="0" borderId="5" xfId="0" applyNumberFormat="true" applyFont="true" applyFill="true" applyBorder="true" applyAlignment="true">
      <alignment vertical="center"/>
    </xf>
    <xf numFmtId="0" fontId="15" fillId="0" borderId="5" xfId="8" applyFont="true" applyFill="true" applyBorder="true" applyAlignment="true">
      <alignment horizontal="left" vertical="center" wrapText="true" indent="2"/>
    </xf>
    <xf numFmtId="0" fontId="15" fillId="0" borderId="5" xfId="40" applyFont="true" applyFill="true" applyBorder="true" applyAlignment="true">
      <alignment horizontal="left" vertical="center" wrapText="true"/>
    </xf>
    <xf numFmtId="0" fontId="15" fillId="0" borderId="5" xfId="5" applyFont="true" applyFill="true" applyBorder="true" applyAlignment="true">
      <alignment horizontal="left" indent="2"/>
    </xf>
    <xf numFmtId="177" fontId="5" fillId="0" borderId="5" xfId="56" applyNumberFormat="true" applyFont="true" applyFill="true" applyBorder="true" applyAlignment="true" applyProtection="true">
      <alignment horizontal="center" vertical="center" wrapText="true"/>
    </xf>
    <xf numFmtId="177" fontId="6" fillId="0" borderId="5" xfId="1" applyNumberFormat="true" applyFont="true" applyFill="true" applyBorder="true" applyAlignment="true" applyProtection="true">
      <alignment horizontal="center" vertical="center"/>
    </xf>
    <xf numFmtId="0" fontId="15" fillId="0" borderId="5" xfId="4" applyFont="true" applyFill="true" applyBorder="true">
      <alignment vertical="center" wrapText="true"/>
    </xf>
    <xf numFmtId="177" fontId="19" fillId="0" borderId="0" xfId="14" applyNumberFormat="true" applyFont="true" applyFill="true" applyAlignment="true" applyProtection="true">
      <alignment horizontal="right" vertical="center"/>
    </xf>
    <xf numFmtId="9" fontId="6" fillId="0" borderId="19" xfId="14" applyNumberFormat="true" applyFont="true" applyFill="true" applyBorder="true" applyAlignment="true">
      <alignment horizontal="right" vertical="center"/>
    </xf>
    <xf numFmtId="177" fontId="18" fillId="0" borderId="18" xfId="14" applyNumberFormat="true" applyFont="true" applyFill="true" applyBorder="true" applyAlignment="true" applyProtection="true">
      <alignment horizontal="right" vertical="center"/>
      <protection locked="false"/>
    </xf>
    <xf numFmtId="177" fontId="5" fillId="0" borderId="5" xfId="56" applyNumberFormat="true" applyFont="true" applyFill="true" applyBorder="true" applyAlignment="true">
      <alignment horizontal="right" vertical="center" wrapText="true"/>
    </xf>
    <xf numFmtId="177" fontId="15" fillId="0" borderId="5" xfId="1" applyNumberFormat="true" applyFont="true" applyFill="true" applyBorder="true" applyAlignment="true" applyProtection="true">
      <alignment horizontal="right" vertical="center"/>
      <protection locked="false"/>
    </xf>
    <xf numFmtId="177" fontId="15" fillId="0" borderId="5" xfId="4" applyNumberFormat="true" applyFont="true" applyFill="true" applyBorder="true" applyAlignment="true" applyProtection="true">
      <alignment horizontal="right" vertical="center"/>
      <protection locked="false"/>
    </xf>
    <xf numFmtId="9" fontId="6" fillId="0" borderId="0" xfId="0" applyNumberFormat="true" applyFont="true" applyFill="true" applyAlignment="true">
      <alignment vertical="center"/>
    </xf>
    <xf numFmtId="177" fontId="18" fillId="0" borderId="5" xfId="2" applyNumberFormat="true" applyFont="true" applyFill="true" applyBorder="true" applyAlignment="true">
      <alignment horizontal="right" vertical="center" wrapText="true"/>
    </xf>
    <xf numFmtId="177" fontId="12" fillId="0" borderId="5" xfId="2" applyNumberFormat="true" applyFont="true" applyFill="true" applyBorder="true" applyAlignment="true">
      <alignment horizontal="right" vertical="center" wrapText="true"/>
    </xf>
    <xf numFmtId="177" fontId="5" fillId="0" borderId="5" xfId="2" applyNumberFormat="true" applyFont="true" applyFill="true" applyBorder="true" applyAlignment="true">
      <alignment horizontal="right" vertical="center" wrapText="true"/>
    </xf>
    <xf numFmtId="177" fontId="5" fillId="0" borderId="5" xfId="1" applyNumberFormat="true" applyFont="true" applyFill="true" applyBorder="true" applyAlignment="true">
      <alignment horizontal="right" vertical="center" wrapText="true"/>
    </xf>
    <xf numFmtId="177" fontId="5" fillId="0" borderId="5" xfId="56" applyNumberFormat="true" applyFont="true" applyFill="true" applyBorder="true" applyAlignment="true" applyProtection="true">
      <alignment horizontal="right" vertical="center" wrapText="true"/>
    </xf>
    <xf numFmtId="3" fontId="15" fillId="0" borderId="5" xfId="1" applyNumberFormat="true" applyFont="true" applyFill="true" applyBorder="true" applyAlignment="true" applyProtection="true">
      <alignment vertical="center"/>
    </xf>
    <xf numFmtId="0" fontId="19" fillId="0" borderId="0" xfId="2" applyFont="true" applyFill="true">
      <alignment vertical="center"/>
    </xf>
    <xf numFmtId="0" fontId="24" fillId="0" borderId="0" xfId="2" applyFont="true" applyFill="true" applyBorder="true">
      <alignment vertical="center"/>
    </xf>
    <xf numFmtId="0" fontId="22" fillId="0" borderId="0" xfId="2" applyFont="true" applyFill="true">
      <alignment vertical="center"/>
    </xf>
    <xf numFmtId="0" fontId="12" fillId="0" borderId="0" xfId="2" applyFont="true" applyFill="true" applyAlignment="true">
      <alignment horizontal="left" vertical="center"/>
    </xf>
    <xf numFmtId="0" fontId="6" fillId="0" borderId="0" xfId="2" applyFont="true" applyFill="true">
      <alignment vertical="center"/>
    </xf>
    <xf numFmtId="0" fontId="12" fillId="0" borderId="0" xfId="2" applyFont="true" applyFill="true">
      <alignment vertical="center"/>
    </xf>
    <xf numFmtId="0" fontId="27" fillId="0" borderId="0" xfId="2" applyFont="true" applyFill="true">
      <alignment vertical="center"/>
    </xf>
    <xf numFmtId="0" fontId="5" fillId="0" borderId="0" xfId="2" applyFont="true" applyFill="true">
      <alignment vertical="center"/>
    </xf>
    <xf numFmtId="0" fontId="13" fillId="0" borderId="0" xfId="2" applyFont="true" applyFill="true">
      <alignment vertical="center"/>
    </xf>
    <xf numFmtId="49" fontId="24" fillId="0" borderId="0" xfId="2" applyNumberFormat="true" applyFont="true" applyFill="true">
      <alignment vertical="center"/>
    </xf>
    <xf numFmtId="38" fontId="24" fillId="0" borderId="0" xfId="2" applyNumberFormat="true" applyFont="true" applyFill="true">
      <alignment vertical="center"/>
    </xf>
    <xf numFmtId="177" fontId="24" fillId="0" borderId="0" xfId="2" applyNumberFormat="true" applyFont="true" applyFill="true">
      <alignment vertical="center"/>
    </xf>
    <xf numFmtId="9" fontId="28" fillId="0" borderId="0" xfId="2" applyNumberFormat="true" applyFont="true" applyFill="true">
      <alignment vertical="center"/>
    </xf>
    <xf numFmtId="183" fontId="24" fillId="0" borderId="0" xfId="2" applyNumberFormat="true" applyFont="true" applyFill="true">
      <alignment vertical="center"/>
    </xf>
    <xf numFmtId="0" fontId="28" fillId="0" borderId="0" xfId="2" applyFont="true" applyFill="true">
      <alignment vertical="center"/>
    </xf>
    <xf numFmtId="0" fontId="6" fillId="0" borderId="0" xfId="0" applyFont="true" applyFill="true">
      <alignment vertical="center"/>
    </xf>
    <xf numFmtId="49" fontId="22" fillId="0" borderId="0" xfId="2" applyNumberFormat="true" applyFont="true" applyFill="true">
      <alignment vertical="center"/>
    </xf>
    <xf numFmtId="49" fontId="19" fillId="0" borderId="0" xfId="2" applyNumberFormat="true" applyFont="true" applyFill="true" applyBorder="true" applyAlignment="true">
      <alignment horizontal="centerContinuous"/>
    </xf>
    <xf numFmtId="38" fontId="19" fillId="0" borderId="0" xfId="2" applyNumberFormat="true" applyFont="true" applyFill="true" applyBorder="true" applyAlignment="true">
      <alignment horizontal="centerContinuous"/>
    </xf>
    <xf numFmtId="177" fontId="19" fillId="0" borderId="0" xfId="2" applyNumberFormat="true" applyFont="true" applyFill="true" applyBorder="true" applyAlignment="true">
      <alignment horizontal="centerContinuous"/>
    </xf>
    <xf numFmtId="177" fontId="15" fillId="0" borderId="0" xfId="2" applyNumberFormat="true" applyFont="true" applyFill="true" applyBorder="true" applyAlignment="true">
      <alignment horizontal="left"/>
    </xf>
    <xf numFmtId="38" fontId="24" fillId="0" borderId="0" xfId="2" applyNumberFormat="true" applyFont="true" applyFill="true" applyBorder="true">
      <alignment vertical="center"/>
    </xf>
    <xf numFmtId="177" fontId="24" fillId="0" borderId="0" xfId="2" applyNumberFormat="true" applyFont="true" applyFill="true" applyBorder="true">
      <alignment vertical="center"/>
    </xf>
    <xf numFmtId="49" fontId="18" fillId="0" borderId="5" xfId="2" applyNumberFormat="true" applyFont="true" applyFill="true" applyBorder="true" applyAlignment="true">
      <alignment horizontal="centerContinuous"/>
    </xf>
    <xf numFmtId="38" fontId="22" fillId="0" borderId="5" xfId="2" applyNumberFormat="true" applyFont="true" applyFill="true" applyBorder="true" applyAlignment="true">
      <alignment horizontal="centerContinuous"/>
    </xf>
    <xf numFmtId="177" fontId="22" fillId="0" borderId="5" xfId="2" applyNumberFormat="true" applyFont="true" applyFill="true" applyBorder="true" applyAlignment="true">
      <alignment horizontal="centerContinuous"/>
    </xf>
    <xf numFmtId="177" fontId="22" fillId="0" borderId="6" xfId="2" applyNumberFormat="true" applyFont="true" applyFill="true" applyBorder="true" applyAlignment="true">
      <alignment horizontal="centerContinuous"/>
    </xf>
    <xf numFmtId="49" fontId="18" fillId="0" borderId="5" xfId="2" applyNumberFormat="true" applyFont="true" applyFill="true" applyBorder="true" applyAlignment="true">
      <alignment horizontal="center" vertical="center" wrapText="true"/>
    </xf>
    <xf numFmtId="177" fontId="12" fillId="0" borderId="5" xfId="68" applyNumberFormat="true" applyFont="true" applyFill="true" applyBorder="true" applyAlignment="true">
      <alignment horizontal="center" vertical="center"/>
    </xf>
    <xf numFmtId="177" fontId="18" fillId="0" borderId="5" xfId="2" applyNumberFormat="true" applyFont="true" applyFill="true" applyBorder="true" applyAlignment="true">
      <alignment horizontal="right" vertical="center"/>
    </xf>
    <xf numFmtId="177" fontId="6" fillId="0" borderId="5" xfId="68" applyNumberFormat="true" applyFont="true" applyFill="true" applyBorder="true" applyAlignment="true">
      <alignment horizontal="left" vertical="center" wrapText="true"/>
    </xf>
    <xf numFmtId="177" fontId="7" fillId="0" borderId="5" xfId="2" applyNumberFormat="true" applyFont="true" applyFill="true" applyBorder="true" applyAlignment="true">
      <alignment horizontal="right" vertical="center" wrapText="true"/>
    </xf>
    <xf numFmtId="177" fontId="7" fillId="0" borderId="12" xfId="2" applyNumberFormat="true" applyFont="true" applyFill="true" applyBorder="true" applyAlignment="true">
      <alignment horizontal="right" vertical="center"/>
    </xf>
    <xf numFmtId="177" fontId="6" fillId="0" borderId="5" xfId="68" applyNumberFormat="true" applyFont="true" applyFill="true" applyBorder="true" applyAlignment="true">
      <alignment horizontal="left" vertical="center" indent="1"/>
    </xf>
    <xf numFmtId="177" fontId="6" fillId="0" borderId="5" xfId="19" applyNumberFormat="true" applyFont="true" applyFill="true" applyBorder="true" applyAlignment="true">
      <alignment horizontal="left" vertical="center" indent="1"/>
    </xf>
    <xf numFmtId="3" fontId="7" fillId="0" borderId="5" xfId="7" applyNumberFormat="true" applyFont="true" applyFill="true" applyBorder="true" applyAlignment="true">
      <alignment horizontal="right"/>
    </xf>
    <xf numFmtId="0" fontId="6" fillId="0" borderId="5" xfId="2" applyFont="true" applyFill="true" applyBorder="true">
      <alignment vertical="center"/>
    </xf>
    <xf numFmtId="177" fontId="6" fillId="0" borderId="5" xfId="19" applyNumberFormat="true" applyFont="true" applyFill="true" applyBorder="true" applyAlignment="true">
      <alignment horizontal="right" vertical="center"/>
    </xf>
    <xf numFmtId="177" fontId="6" fillId="0" borderId="5" xfId="2" applyNumberFormat="true" applyFont="true" applyFill="true" applyBorder="true" applyAlignment="true">
      <alignment horizontal="right" vertical="center" wrapText="true"/>
    </xf>
    <xf numFmtId="1" fontId="6" fillId="0" borderId="5" xfId="2" applyNumberFormat="true" applyFont="true" applyFill="true" applyBorder="true" applyAlignment="true" applyProtection="true">
      <alignment horizontal="left" vertical="center"/>
      <protection locked="false"/>
    </xf>
    <xf numFmtId="0" fontId="27" fillId="0" borderId="5" xfId="2" applyFont="true" applyFill="true" applyBorder="true">
      <alignment vertical="center"/>
    </xf>
    <xf numFmtId="177" fontId="6" fillId="0" borderId="5" xfId="68" applyNumberFormat="true" applyFont="true" applyFill="true" applyBorder="true" applyAlignment="true">
      <alignment horizontal="right" vertical="center" wrapText="true"/>
    </xf>
    <xf numFmtId="49" fontId="5" fillId="0" borderId="5" xfId="2" applyNumberFormat="true" applyFont="true" applyFill="true" applyBorder="true" applyAlignment="true">
      <alignment horizontal="center" vertical="center" wrapText="true"/>
    </xf>
    <xf numFmtId="1" fontId="5" fillId="0" borderId="5" xfId="2" applyNumberFormat="true" applyFont="true" applyFill="true" applyBorder="true" applyAlignment="true" applyProtection="true">
      <alignment horizontal="center" vertical="center"/>
      <protection locked="false"/>
    </xf>
    <xf numFmtId="177" fontId="5" fillId="0" borderId="5" xfId="2" applyNumberFormat="true" applyFont="true" applyFill="true" applyBorder="true" applyAlignment="true">
      <alignment vertical="center" wrapText="true"/>
    </xf>
    <xf numFmtId="1" fontId="6" fillId="0" borderId="5" xfId="2" applyNumberFormat="true" applyFont="true" applyFill="true" applyBorder="true" applyAlignment="true" applyProtection="true">
      <alignment horizontal="left" vertical="center" indent="1"/>
      <protection locked="false"/>
    </xf>
    <xf numFmtId="1" fontId="6" fillId="0" borderId="5" xfId="58" applyNumberFormat="true" applyFont="true" applyFill="true" applyBorder="true" applyAlignment="true" applyProtection="true">
      <alignment horizontal="left" vertical="center" indent="1"/>
      <protection locked="false"/>
    </xf>
    <xf numFmtId="0" fontId="6" fillId="0" borderId="5" xfId="58" applyNumberFormat="true" applyFont="true" applyFill="true" applyBorder="true" applyAlignment="true" applyProtection="true">
      <alignment horizontal="left" vertical="center" indent="1"/>
      <protection locked="false"/>
    </xf>
    <xf numFmtId="0" fontId="24" fillId="0" borderId="0" xfId="2" applyFont="true" applyFill="true">
      <alignment vertical="center"/>
    </xf>
    <xf numFmtId="9" fontId="19" fillId="0" borderId="0" xfId="2" applyNumberFormat="true" applyFont="true" applyFill="true" applyBorder="true" applyAlignment="true">
      <alignment horizontal="centerContinuous"/>
    </xf>
    <xf numFmtId="0" fontId="19" fillId="0" borderId="0" xfId="2" applyFont="true" applyFill="true" applyBorder="true" applyAlignment="true">
      <alignment horizontal="centerContinuous"/>
    </xf>
    <xf numFmtId="9" fontId="28" fillId="0" borderId="0" xfId="2" applyNumberFormat="true" applyFont="true" applyFill="true" applyBorder="true">
      <alignment vertical="center"/>
    </xf>
    <xf numFmtId="38" fontId="22" fillId="0" borderId="6" xfId="2" applyNumberFormat="true" applyFont="true" applyFill="true" applyBorder="true" applyAlignment="true">
      <alignment horizontal="centerContinuous"/>
    </xf>
    <xf numFmtId="9" fontId="18" fillId="0" borderId="6" xfId="2" applyNumberFormat="true" applyFont="true" applyFill="true" applyBorder="true" applyAlignment="true">
      <alignment horizontal="centerContinuous"/>
    </xf>
    <xf numFmtId="0" fontId="18" fillId="0" borderId="5" xfId="2" applyFont="true" applyFill="true" applyBorder="true" applyAlignment="true">
      <alignment horizontal="centerContinuous"/>
    </xf>
    <xf numFmtId="182" fontId="18" fillId="0" borderId="12" xfId="2" applyNumberFormat="true" applyFont="true" applyFill="true" applyBorder="true" applyAlignment="true">
      <alignment horizontal="center" vertical="center" wrapText="true"/>
    </xf>
    <xf numFmtId="182" fontId="18" fillId="0" borderId="5" xfId="2" applyNumberFormat="true" applyFont="true" applyFill="true" applyBorder="true" applyAlignment="true">
      <alignment horizontal="center" vertical="center" wrapText="true"/>
    </xf>
    <xf numFmtId="9" fontId="12" fillId="0" borderId="5" xfId="2" applyNumberFormat="true" applyFont="true" applyFill="true" applyBorder="true" applyAlignment="true">
      <alignment horizontal="right" vertical="center" wrapText="true"/>
    </xf>
    <xf numFmtId="9" fontId="29" fillId="0" borderId="5" xfId="2" applyNumberFormat="true" applyFont="true" applyFill="true" applyBorder="true" applyAlignment="true">
      <alignment horizontal="right" vertical="center" wrapText="true"/>
    </xf>
    <xf numFmtId="177" fontId="6" fillId="0" borderId="5" xfId="68" applyNumberFormat="true" applyFont="true" applyFill="true" applyBorder="true" applyAlignment="true">
      <alignment horizontal="left" vertical="center"/>
    </xf>
    <xf numFmtId="1" fontId="12" fillId="0" borderId="5" xfId="2" applyNumberFormat="true" applyFont="true" applyFill="true" applyBorder="true" applyAlignment="true" applyProtection="true">
      <alignment horizontal="center" vertical="center"/>
      <protection locked="false"/>
    </xf>
    <xf numFmtId="180" fontId="6" fillId="0" borderId="5" xfId="68" applyNumberFormat="true" applyFont="true" applyFill="true" applyBorder="true" applyAlignment="true">
      <alignment horizontal="right" vertical="center" wrapText="true"/>
    </xf>
    <xf numFmtId="9" fontId="22" fillId="0" borderId="5" xfId="2" applyNumberFormat="true" applyFont="true" applyFill="true" applyBorder="true" applyAlignment="true">
      <alignment horizontal="right" vertical="center" wrapText="true"/>
    </xf>
    <xf numFmtId="9" fontId="18" fillId="0" borderId="5" xfId="2" applyNumberFormat="true" applyFont="true" applyFill="true" applyBorder="true" applyAlignment="true">
      <alignment horizontal="centerContinuous"/>
    </xf>
    <xf numFmtId="178" fontId="5" fillId="0" borderId="5" xfId="2" applyNumberFormat="true" applyFont="true" applyFill="true" applyBorder="true" applyAlignment="true">
      <alignment horizontal="center" vertical="center" wrapText="true"/>
    </xf>
    <xf numFmtId="182" fontId="5" fillId="0" borderId="5" xfId="2" applyNumberFormat="true" applyFont="true" applyFill="true" applyBorder="true" applyAlignment="true">
      <alignment horizontal="center" vertical="center" wrapText="true"/>
    </xf>
    <xf numFmtId="0" fontId="6" fillId="0" borderId="5" xfId="2" applyNumberFormat="true" applyFont="true" applyFill="true" applyBorder="true" applyAlignment="true" applyProtection="true">
      <alignment horizontal="left" vertical="center" indent="1"/>
      <protection locked="false"/>
    </xf>
    <xf numFmtId="183" fontId="6" fillId="0" borderId="5" xfId="2" applyNumberFormat="true" applyFont="true" applyFill="true" applyBorder="true">
      <alignment vertical="center"/>
    </xf>
    <xf numFmtId="177" fontId="19" fillId="0" borderId="0" xfId="2" applyNumberFormat="true" applyFont="true" applyFill="true" applyAlignment="true">
      <alignment horizontal="centerContinuous"/>
    </xf>
    <xf numFmtId="9" fontId="19" fillId="0" borderId="0" xfId="2" applyNumberFormat="true" applyFont="true" applyFill="true" applyAlignment="true">
      <alignment horizontal="centerContinuous" vertical="center"/>
    </xf>
    <xf numFmtId="180" fontId="15" fillId="0" borderId="19" xfId="2" applyNumberFormat="true" applyFont="true" applyFill="true" applyBorder="true" applyAlignment="true">
      <alignment horizontal="center"/>
    </xf>
    <xf numFmtId="177" fontId="15" fillId="0" borderId="19" xfId="2" applyNumberFormat="true" applyFont="true" applyFill="true" applyBorder="true" applyAlignment="true">
      <alignment horizontal="right"/>
    </xf>
    <xf numFmtId="9" fontId="15" fillId="0" borderId="19" xfId="2" applyNumberFormat="true" applyFont="true" applyFill="true" applyBorder="true" applyAlignment="true">
      <alignment horizontal="right"/>
    </xf>
    <xf numFmtId="177" fontId="12" fillId="0" borderId="5" xfId="2" applyNumberFormat="true" applyFont="true" applyFill="true" applyBorder="true" applyAlignment="true">
      <alignment vertical="center" wrapText="true"/>
    </xf>
    <xf numFmtId="9" fontId="12" fillId="0" borderId="5" xfId="68" applyNumberFormat="true" applyFont="true" applyFill="true" applyBorder="true" applyAlignment="true">
      <alignment horizontal="right" vertical="center" wrapText="true"/>
    </xf>
    <xf numFmtId="177" fontId="30" fillId="0" borderId="5" xfId="2" applyNumberFormat="true" applyFont="true" applyFill="true" applyBorder="true" applyAlignment="true">
      <alignment horizontal="right" vertical="center" wrapText="true"/>
    </xf>
    <xf numFmtId="177" fontId="6" fillId="0" borderId="5" xfId="13" applyNumberFormat="true" applyFont="true" applyFill="true" applyBorder="true" applyAlignment="true">
      <alignment horizontal="right" vertical="center"/>
    </xf>
    <xf numFmtId="177" fontId="6" fillId="0" borderId="5" xfId="2" applyNumberFormat="true" applyFont="true" applyFill="true" applyBorder="true">
      <alignment vertical="center"/>
    </xf>
    <xf numFmtId="177" fontId="27" fillId="0" borderId="5" xfId="2" applyNumberFormat="true" applyFont="true" applyFill="true" applyBorder="true">
      <alignment vertical="center"/>
    </xf>
    <xf numFmtId="3" fontId="6" fillId="0" borderId="5" xfId="13" applyNumberFormat="true" applyFont="true" applyFill="true" applyBorder="true" applyAlignment="true">
      <alignment horizontal="right" vertical="center"/>
    </xf>
    <xf numFmtId="177" fontId="6" fillId="0" borderId="5" xfId="2" applyNumberFormat="true" applyFont="true" applyFill="true" applyBorder="true" applyAlignment="true">
      <alignment vertical="center" wrapText="true"/>
    </xf>
    <xf numFmtId="9" fontId="29" fillId="0" borderId="5" xfId="68" applyNumberFormat="true" applyFont="true" applyFill="true" applyBorder="true" applyAlignment="true">
      <alignment horizontal="right" vertical="center" wrapText="true"/>
    </xf>
    <xf numFmtId="177" fontId="6" fillId="0" borderId="5" xfId="68" applyNumberFormat="true" applyFont="true" applyFill="true" applyBorder="true" applyAlignment="true">
      <alignment vertical="center" wrapText="true"/>
    </xf>
    <xf numFmtId="9" fontId="6" fillId="0" borderId="5" xfId="68" applyNumberFormat="true" applyFont="true" applyFill="true" applyBorder="true" applyAlignment="true">
      <alignment horizontal="right" vertical="center" wrapText="true"/>
    </xf>
    <xf numFmtId="177" fontId="15" fillId="0" borderId="19" xfId="2" applyNumberFormat="true" applyFont="true" applyFill="true" applyBorder="true" applyAlignment="true">
      <alignment horizontal="center"/>
    </xf>
    <xf numFmtId="9" fontId="15" fillId="0" borderId="19" xfId="2" applyNumberFormat="true" applyFont="true" applyFill="true" applyBorder="true" applyAlignment="true">
      <alignment horizontal="center"/>
    </xf>
    <xf numFmtId="177" fontId="6" fillId="0" borderId="0" xfId="2" applyNumberFormat="true" applyFont="true" applyFill="true">
      <alignment vertical="center"/>
    </xf>
    <xf numFmtId="177" fontId="6" fillId="0" borderId="6" xfId="2" applyNumberFormat="true" applyFont="true" applyFill="true" applyBorder="true" applyAlignment="true">
      <alignment vertical="center" wrapText="true"/>
    </xf>
    <xf numFmtId="177" fontId="6" fillId="0" borderId="5" xfId="2" applyNumberFormat="true" applyFont="true" applyFill="true" applyBorder="true" applyAlignment="true">
      <alignment horizontal="right" vertical="center"/>
    </xf>
    <xf numFmtId="9" fontId="22" fillId="0" borderId="5" xfId="68" applyNumberFormat="true" applyFont="true" applyFill="true" applyBorder="true" applyAlignment="true">
      <alignment horizontal="right" vertical="center" wrapText="true"/>
    </xf>
    <xf numFmtId="0" fontId="19" fillId="0" borderId="0" xfId="2" applyFont="true" applyFill="true" applyAlignment="true">
      <alignment horizontal="centerContinuous" vertical="center"/>
    </xf>
    <xf numFmtId="180" fontId="15" fillId="0" borderId="19" xfId="2" applyNumberFormat="true" applyFont="true" applyFill="true" applyBorder="true" applyAlignment="true">
      <alignment horizontal="right"/>
    </xf>
    <xf numFmtId="0" fontId="18" fillId="0" borderId="6" xfId="2" applyFont="true" applyFill="true" applyBorder="true" applyAlignment="true">
      <alignment horizontal="centerContinuous"/>
    </xf>
    <xf numFmtId="177" fontId="13" fillId="0" borderId="5" xfId="68" applyNumberFormat="true" applyFont="true" applyFill="true" applyBorder="true" applyAlignment="true">
      <alignment horizontal="center" vertical="center"/>
    </xf>
    <xf numFmtId="177" fontId="13" fillId="0" borderId="5" xfId="2" applyNumberFormat="true" applyFont="true" applyFill="true" applyBorder="true" applyAlignment="true">
      <alignment vertical="center" wrapText="true"/>
    </xf>
    <xf numFmtId="49" fontId="29" fillId="0" borderId="0" xfId="2" applyNumberFormat="true" applyFont="true" applyFill="true" applyAlignment="true">
      <alignment horizontal="left" vertical="center" wrapText="true"/>
    </xf>
    <xf numFmtId="177" fontId="29" fillId="0" borderId="0" xfId="2" applyNumberFormat="true" applyFont="true" applyFill="true" applyAlignment="true">
      <alignment horizontal="left" vertical="center" wrapText="true"/>
    </xf>
    <xf numFmtId="186" fontId="13" fillId="0" borderId="0" xfId="2" applyNumberFormat="true" applyFont="true" applyFill="true">
      <alignment vertical="center"/>
    </xf>
    <xf numFmtId="177" fontId="6" fillId="0" borderId="0" xfId="14" applyNumberFormat="true" applyFont="true" applyFill="true" applyAlignment="true">
      <alignment horizontal="center" vertical="center" wrapText="true"/>
    </xf>
    <xf numFmtId="0" fontId="19" fillId="0" borderId="0" xfId="14" applyFont="true" applyFill="true" applyAlignment="true" applyProtection="true">
      <alignment horizontal="center" vertical="center"/>
    </xf>
    <xf numFmtId="177" fontId="19" fillId="0" borderId="0" xfId="14" applyNumberFormat="true" applyFont="true" applyFill="true" applyAlignment="true" applyProtection="true">
      <alignment horizontal="center" vertical="center"/>
    </xf>
    <xf numFmtId="177" fontId="5" fillId="0" borderId="5" xfId="14" applyNumberFormat="true" applyFont="true" applyFill="true" applyBorder="true" applyAlignment="true" applyProtection="true">
      <alignment horizontal="center" vertical="center"/>
      <protection locked="false"/>
    </xf>
    <xf numFmtId="177" fontId="5" fillId="0" borderId="6" xfId="56" applyNumberFormat="true" applyFont="true" applyFill="true" applyBorder="true" applyAlignment="true">
      <alignment vertical="center" wrapText="true"/>
    </xf>
    <xf numFmtId="0" fontId="6" fillId="0" borderId="5" xfId="4" applyFont="true" applyFill="true" applyBorder="true" applyAlignment="true" applyProtection="true">
      <alignment horizontal="left" vertical="center"/>
      <protection locked="false"/>
    </xf>
    <xf numFmtId="177" fontId="6" fillId="0" borderId="6" xfId="56" applyNumberFormat="true" applyFont="true" applyFill="true" applyBorder="true" applyAlignment="true">
      <alignment vertical="center" wrapText="true"/>
    </xf>
    <xf numFmtId="177" fontId="6" fillId="0" borderId="6" xfId="56" applyNumberFormat="true" applyFont="true" applyFill="true" applyBorder="true" applyAlignment="true">
      <alignment horizontal="right" vertical="center" wrapText="true"/>
    </xf>
    <xf numFmtId="0" fontId="6" fillId="0" borderId="5" xfId="4" applyFont="true" applyFill="true" applyBorder="true" applyAlignment="true">
      <alignment vertical="center" wrapText="true"/>
    </xf>
    <xf numFmtId="0" fontId="18" fillId="0" borderId="13" xfId="14" applyFont="true" applyFill="true" applyBorder="true" applyAlignment="true" applyProtection="true">
      <alignment horizontal="center" vertical="center"/>
      <protection locked="false"/>
    </xf>
    <xf numFmtId="0" fontId="18" fillId="0" borderId="18" xfId="14" applyFont="true" applyFill="true" applyBorder="true" applyAlignment="true" applyProtection="true">
      <alignment horizontal="center" vertical="center"/>
      <protection locked="false"/>
    </xf>
    <xf numFmtId="177" fontId="18" fillId="0" borderId="18" xfId="14" applyNumberFormat="true" applyFont="true" applyFill="true" applyBorder="true" applyAlignment="true" applyProtection="true">
      <alignment horizontal="center" vertical="center"/>
      <protection locked="false"/>
    </xf>
    <xf numFmtId="9" fontId="5" fillId="0" borderId="5" xfId="14" applyNumberFormat="true" applyFont="true" applyFill="true" applyBorder="true" applyAlignment="true" applyProtection="true">
      <alignment horizontal="center" vertical="center"/>
      <protection locked="false"/>
    </xf>
    <xf numFmtId="0" fontId="6" fillId="0" borderId="5" xfId="1" applyFont="true" applyFill="true" applyBorder="true" applyAlignment="true" applyProtection="true">
      <alignment vertical="center"/>
      <protection locked="false"/>
    </xf>
    <xf numFmtId="0" fontId="6" fillId="0" borderId="5" xfId="4" applyFont="true" applyFill="true" applyBorder="true" applyAlignment="true" applyProtection="true">
      <alignment vertical="center" wrapText="true"/>
      <protection locked="false"/>
    </xf>
    <xf numFmtId="0" fontId="6" fillId="0" borderId="5" xfId="1" applyFont="true" applyFill="true" applyBorder="true" applyAlignment="true">
      <alignment vertical="center" wrapText="true"/>
    </xf>
    <xf numFmtId="0" fontId="6" fillId="0" borderId="5" xfId="1" applyFont="true" applyFill="true" applyBorder="true" applyAlignment="true" applyProtection="true">
      <alignment vertical="center" wrapText="true"/>
      <protection locked="false"/>
    </xf>
    <xf numFmtId="177" fontId="6" fillId="0" borderId="5" xfId="14" applyNumberFormat="true" applyFont="true" applyFill="true" applyBorder="true" applyAlignment="true" applyProtection="true">
      <alignment vertical="center"/>
      <protection locked="false"/>
    </xf>
    <xf numFmtId="177" fontId="6" fillId="0" borderId="5" xfId="5" applyNumberFormat="true" applyFont="true" applyFill="true" applyBorder="true" applyAlignment="true">
      <alignment vertical="center"/>
    </xf>
    <xf numFmtId="177" fontId="6" fillId="0" borderId="0" xfId="5" applyNumberFormat="true" applyFont="true" applyFill="true" applyAlignment="true">
      <alignment vertical="center"/>
    </xf>
    <xf numFmtId="9" fontId="19" fillId="0" borderId="0" xfId="14" applyNumberFormat="true" applyFont="true" applyFill="true" applyAlignment="true" applyProtection="true">
      <alignment horizontal="center" vertical="center"/>
    </xf>
    <xf numFmtId="0" fontId="18" fillId="0" borderId="12" xfId="14" applyFont="true" applyFill="true" applyBorder="true" applyAlignment="true" applyProtection="true">
      <alignment horizontal="center" vertical="center"/>
      <protection locked="false"/>
    </xf>
    <xf numFmtId="9" fontId="5" fillId="0" borderId="5" xfId="0" applyNumberFormat="true" applyFont="true" applyFill="true" applyBorder="true" applyAlignment="true">
      <alignment horizontal="right" vertical="center"/>
    </xf>
    <xf numFmtId="9" fontId="6" fillId="0" borderId="5" xfId="0" applyNumberFormat="true" applyFont="true" applyFill="true" applyBorder="true" applyAlignment="true">
      <alignment horizontal="right" vertical="center"/>
    </xf>
    <xf numFmtId="0" fontId="6" fillId="0" borderId="5" xfId="8" applyFont="true" applyFill="true" applyBorder="true" applyAlignment="true">
      <alignment horizontal="left" vertical="center" wrapText="true" indent="2"/>
    </xf>
    <xf numFmtId="0" fontId="6" fillId="0" borderId="5" xfId="40" applyFont="true" applyFill="true" applyBorder="true" applyAlignment="true">
      <alignment horizontal="left" vertical="center" wrapText="true"/>
    </xf>
    <xf numFmtId="0" fontId="6" fillId="0" borderId="5" xfId="5" applyFont="true" applyFill="true" applyBorder="true" applyAlignment="true">
      <alignment horizontal="left" indent="2"/>
    </xf>
    <xf numFmtId="0" fontId="6" fillId="0" borderId="5" xfId="4" applyFont="true" applyFill="true" applyBorder="true">
      <alignment vertical="center" wrapText="true"/>
    </xf>
    <xf numFmtId="186" fontId="15" fillId="0" borderId="5" xfId="4" applyNumberFormat="true" applyFont="true" applyFill="true" applyBorder="true" applyAlignment="true" applyProtection="true">
      <alignment horizontal="right" vertical="center"/>
      <protection locked="false"/>
    </xf>
    <xf numFmtId="177" fontId="6" fillId="0" borderId="0" xfId="56" applyNumberFormat="true" applyFont="true" applyFill="true" applyAlignment="true">
      <alignment horizontal="right" vertical="center" wrapText="true"/>
    </xf>
    <xf numFmtId="0" fontId="31" fillId="0" borderId="0" xfId="2" applyFont="true" applyFill="true">
      <alignment vertical="center"/>
    </xf>
    <xf numFmtId="0" fontId="23" fillId="0" borderId="0" xfId="2" applyFont="true" applyFill="true">
      <alignment vertical="center"/>
    </xf>
    <xf numFmtId="0" fontId="29" fillId="0" borderId="0" xfId="2" applyFont="true" applyFill="true">
      <alignment vertical="center"/>
    </xf>
    <xf numFmtId="0" fontId="32" fillId="0" borderId="0" xfId="2" applyFont="true" applyFill="true">
      <alignment vertical="center"/>
    </xf>
    <xf numFmtId="0" fontId="31" fillId="0" borderId="0" xfId="0" applyFont="true" applyFill="true">
      <alignment vertical="center"/>
    </xf>
    <xf numFmtId="0" fontId="31" fillId="0" borderId="0" xfId="2" applyFont="true" applyFill="true" applyBorder="true">
      <alignment vertical="center"/>
    </xf>
    <xf numFmtId="49" fontId="6" fillId="0" borderId="0" xfId="2" applyNumberFormat="true" applyFont="true" applyFill="true">
      <alignment vertical="center"/>
    </xf>
    <xf numFmtId="183" fontId="6" fillId="0" borderId="0" xfId="2" applyNumberFormat="true" applyFont="true" applyFill="true">
      <alignment vertical="center"/>
    </xf>
    <xf numFmtId="177" fontId="6" fillId="0" borderId="0" xfId="2" applyNumberFormat="true" applyFont="true" applyFill="true" applyBorder="true" applyAlignment="true">
      <alignment horizontal="left"/>
    </xf>
    <xf numFmtId="49" fontId="12" fillId="0" borderId="5" xfId="2" applyNumberFormat="true" applyFont="true" applyFill="true" applyBorder="true" applyAlignment="true">
      <alignment horizontal="centerContinuous"/>
    </xf>
    <xf numFmtId="38" fontId="29" fillId="0" borderId="12" xfId="2" applyNumberFormat="true" applyFont="true" applyFill="true" applyBorder="true" applyAlignment="true">
      <alignment horizontal="centerContinuous"/>
    </xf>
    <xf numFmtId="177" fontId="29" fillId="0" borderId="5" xfId="2" applyNumberFormat="true" applyFont="true" applyFill="true" applyBorder="true" applyAlignment="true">
      <alignment horizontal="centerContinuous"/>
    </xf>
    <xf numFmtId="177" fontId="29" fillId="0" borderId="6" xfId="2" applyNumberFormat="true" applyFont="true" applyFill="true" applyBorder="true" applyAlignment="true">
      <alignment horizontal="centerContinuous"/>
    </xf>
    <xf numFmtId="177" fontId="18" fillId="0" borderId="12" xfId="2" applyNumberFormat="true" applyFont="true" applyFill="true" applyBorder="true" applyAlignment="true">
      <alignment horizontal="center" vertical="center" wrapText="true"/>
    </xf>
    <xf numFmtId="49" fontId="12" fillId="0" borderId="5" xfId="2" applyNumberFormat="true" applyFont="true" applyFill="true" applyBorder="true" applyAlignment="true">
      <alignment horizontal="center" vertical="center" wrapText="true"/>
    </xf>
    <xf numFmtId="177" fontId="12" fillId="0" borderId="12" xfId="2" applyNumberFormat="true" applyFont="true" applyFill="true" applyBorder="true" applyAlignment="true">
      <alignment horizontal="center" vertical="center" wrapText="true"/>
    </xf>
    <xf numFmtId="177" fontId="5" fillId="0" borderId="12" xfId="0" applyNumberFormat="true" applyFont="true" applyFill="true" applyBorder="true" applyAlignment="true">
      <alignment vertical="center"/>
    </xf>
    <xf numFmtId="177" fontId="29" fillId="0" borderId="5" xfId="68" applyNumberFormat="true" applyFont="true" applyFill="true" applyBorder="true" applyAlignment="true">
      <alignment horizontal="left" vertical="center" wrapText="true"/>
    </xf>
    <xf numFmtId="177" fontId="6" fillId="0" borderId="12" xfId="0" applyNumberFormat="true" applyFont="true" applyFill="true" applyBorder="true" applyAlignment="true">
      <alignment vertical="center"/>
    </xf>
    <xf numFmtId="177" fontId="29" fillId="0" borderId="5" xfId="68" applyNumberFormat="true" applyFont="true" applyFill="true" applyBorder="true" applyAlignment="true">
      <alignment horizontal="left" vertical="center" indent="1"/>
    </xf>
    <xf numFmtId="177" fontId="6" fillId="0" borderId="5" xfId="0" applyNumberFormat="true" applyFont="true" applyFill="true" applyBorder="true" applyAlignment="true">
      <alignment vertical="center"/>
    </xf>
    <xf numFmtId="177" fontId="29" fillId="0" borderId="5" xfId="19" applyNumberFormat="true" applyFont="true" applyFill="true" applyBorder="true" applyAlignment="true">
      <alignment horizontal="left" vertical="center" indent="1"/>
    </xf>
    <xf numFmtId="0" fontId="29" fillId="0" borderId="5" xfId="2" applyFont="true" applyFill="true" applyBorder="true">
      <alignment vertical="center"/>
    </xf>
    <xf numFmtId="0" fontId="12" fillId="0" borderId="5" xfId="2" applyFont="true" applyFill="true" applyBorder="true">
      <alignment vertical="center"/>
    </xf>
    <xf numFmtId="0" fontId="12" fillId="0" borderId="12" xfId="2" applyFont="true" applyFill="true" applyBorder="true">
      <alignment vertical="center"/>
    </xf>
    <xf numFmtId="177" fontId="12" fillId="0" borderId="5" xfId="2" applyNumberFormat="true" applyFont="true" applyFill="true" applyBorder="true">
      <alignment vertical="center"/>
    </xf>
    <xf numFmtId="1" fontId="29" fillId="0" borderId="5" xfId="2" applyNumberFormat="true" applyFont="true" applyFill="true" applyBorder="true" applyAlignment="true" applyProtection="true">
      <alignment horizontal="left" vertical="center"/>
      <protection locked="false"/>
    </xf>
    <xf numFmtId="177" fontId="29" fillId="0" borderId="5" xfId="2" applyNumberFormat="true" applyFont="true" applyFill="true" applyBorder="true" applyAlignment="true">
      <alignment horizontal="right" vertical="center" wrapText="true"/>
    </xf>
    <xf numFmtId="38" fontId="31" fillId="0" borderId="0" xfId="2" applyNumberFormat="true" applyFont="true" applyFill="true">
      <alignment vertical="center"/>
    </xf>
    <xf numFmtId="177" fontId="31" fillId="0" borderId="0" xfId="2" applyNumberFormat="true" applyFont="true" applyFill="true">
      <alignment vertical="center"/>
    </xf>
    <xf numFmtId="177" fontId="29" fillId="0" borderId="0" xfId="2" applyNumberFormat="true" applyFont="true" applyFill="true" applyBorder="true" applyAlignment="true">
      <alignment horizontal="left"/>
    </xf>
    <xf numFmtId="38" fontId="31" fillId="0" borderId="0" xfId="2" applyNumberFormat="true" applyFont="true" applyFill="true" applyBorder="true">
      <alignment vertical="center"/>
    </xf>
    <xf numFmtId="177" fontId="31" fillId="0" borderId="0" xfId="2" applyNumberFormat="true" applyFont="true" applyFill="true" applyBorder="true">
      <alignment vertical="center"/>
    </xf>
    <xf numFmtId="38" fontId="22" fillId="0" borderId="12" xfId="2" applyNumberFormat="true" applyFont="true" applyFill="true" applyBorder="true" applyAlignment="true">
      <alignment horizontal="centerContinuous"/>
    </xf>
    <xf numFmtId="1" fontId="29" fillId="0" borderId="5" xfId="2" applyNumberFormat="true" applyFont="true" applyFill="true" applyBorder="true" applyAlignment="true" applyProtection="true">
      <alignment horizontal="left" vertical="center" indent="1"/>
      <protection locked="false"/>
    </xf>
    <xf numFmtId="178" fontId="28" fillId="0" borderId="0" xfId="2" applyNumberFormat="true" applyFont="true" applyFill="true" applyBorder="true">
      <alignment vertical="center"/>
    </xf>
    <xf numFmtId="0" fontId="6" fillId="0" borderId="0" xfId="2" applyFont="true" applyFill="true" applyBorder="true">
      <alignment vertical="center"/>
    </xf>
    <xf numFmtId="38" fontId="29" fillId="0" borderId="6" xfId="2" applyNumberFormat="true" applyFont="true" applyFill="true" applyBorder="true" applyAlignment="true">
      <alignment horizontal="centerContinuous"/>
    </xf>
    <xf numFmtId="9" fontId="12" fillId="0" borderId="6" xfId="2" applyNumberFormat="true" applyFont="true" applyFill="true" applyBorder="true" applyAlignment="true">
      <alignment horizontal="centerContinuous"/>
    </xf>
    <xf numFmtId="0" fontId="12" fillId="0" borderId="5" xfId="2" applyFont="true" applyFill="true" applyBorder="true" applyAlignment="true">
      <alignment horizontal="centerContinuous"/>
    </xf>
    <xf numFmtId="182" fontId="12" fillId="0" borderId="5" xfId="2" applyNumberFormat="true" applyFont="true" applyFill="true" applyBorder="true" applyAlignment="true">
      <alignment horizontal="center" vertical="center" wrapText="true"/>
    </xf>
    <xf numFmtId="177" fontId="29" fillId="0" borderId="5" xfId="68" applyNumberFormat="true" applyFont="true" applyFill="true" applyBorder="true" applyAlignment="true">
      <alignment horizontal="left" vertical="center"/>
    </xf>
    <xf numFmtId="177" fontId="29" fillId="0" borderId="6" xfId="68" applyNumberFormat="true" applyFont="true" applyFill="true" applyBorder="true" applyAlignment="true">
      <alignment horizontal="left" vertical="center"/>
    </xf>
    <xf numFmtId="0" fontId="29" fillId="0" borderId="8" xfId="2" applyFont="true" applyFill="true" applyBorder="true">
      <alignment vertical="center"/>
    </xf>
    <xf numFmtId="9" fontId="31" fillId="0" borderId="0" xfId="2" applyNumberFormat="true" applyFont="true" applyFill="true">
      <alignment vertical="center"/>
    </xf>
    <xf numFmtId="9" fontId="31" fillId="0" borderId="0" xfId="2" applyNumberFormat="true" applyFont="true" applyFill="true" applyBorder="true">
      <alignment vertical="center"/>
    </xf>
    <xf numFmtId="183" fontId="29" fillId="0" borderId="0" xfId="2" applyNumberFormat="true" applyFont="true" applyFill="true">
      <alignment vertical="center"/>
    </xf>
    <xf numFmtId="178" fontId="12" fillId="0" borderId="5" xfId="2" applyNumberFormat="true" applyFont="true" applyFill="true" applyBorder="true" applyAlignment="true">
      <alignment horizontal="center" vertical="center" wrapText="true"/>
    </xf>
    <xf numFmtId="0" fontId="29" fillId="0" borderId="5" xfId="2" applyNumberFormat="true" applyFont="true" applyFill="true" applyBorder="true" applyAlignment="true" applyProtection="true">
      <alignment horizontal="left" vertical="center" indent="1"/>
      <protection locked="false"/>
    </xf>
    <xf numFmtId="184" fontId="6" fillId="0" borderId="5" xfId="2" applyNumberFormat="true" applyFont="true" applyFill="true" applyBorder="true" applyAlignment="true">
      <alignment horizontal="right" vertical="center"/>
    </xf>
    <xf numFmtId="183" fontId="29" fillId="0" borderId="5" xfId="2" applyNumberFormat="true" applyFont="true" applyFill="true" applyBorder="true">
      <alignment vertical="center"/>
    </xf>
    <xf numFmtId="177" fontId="5" fillId="0" borderId="5" xfId="0" applyNumberFormat="true" applyFont="true" applyFill="true" applyBorder="true" applyAlignment="true">
      <alignment vertical="center"/>
    </xf>
    <xf numFmtId="180" fontId="31" fillId="0" borderId="19" xfId="2" applyNumberFormat="true" applyFont="true" applyFill="true" applyBorder="true" applyAlignment="true">
      <alignment horizontal="center"/>
    </xf>
    <xf numFmtId="177" fontId="31" fillId="0" borderId="19" xfId="2" applyNumberFormat="true" applyFont="true" applyFill="true" applyBorder="true" applyAlignment="true">
      <alignment horizontal="right"/>
    </xf>
    <xf numFmtId="9" fontId="31" fillId="0" borderId="19" xfId="2" applyNumberFormat="true" applyFont="true" applyFill="true" applyBorder="true" applyAlignment="true">
      <alignment horizontal="right"/>
    </xf>
    <xf numFmtId="0" fontId="12" fillId="0" borderId="6" xfId="2" applyFont="true" applyFill="true" applyBorder="true" applyAlignment="true">
      <alignment horizontal="centerContinuous"/>
    </xf>
    <xf numFmtId="180" fontId="31" fillId="0" borderId="19" xfId="2" applyNumberFormat="true" applyFont="true" applyFill="true" applyBorder="true" applyAlignment="true">
      <alignment horizontal="right"/>
    </xf>
    <xf numFmtId="49" fontId="29" fillId="0" borderId="0" xfId="2" applyNumberFormat="true" applyFont="true" applyFill="true">
      <alignment vertical="center"/>
    </xf>
    <xf numFmtId="0" fontId="6" fillId="0" borderId="0" xfId="0" applyFont="true" applyFill="true" applyBorder="true" applyAlignment="true"/>
    <xf numFmtId="177" fontId="33" fillId="0" borderId="0" xfId="0" applyNumberFormat="true" applyFont="true" applyFill="true" applyBorder="true" applyAlignment="true">
      <alignment vertical="center"/>
    </xf>
    <xf numFmtId="177" fontId="17" fillId="0" borderId="0" xfId="0" applyNumberFormat="true" applyFont="true" applyFill="true" applyBorder="true" applyAlignment="true">
      <alignment vertical="center"/>
    </xf>
    <xf numFmtId="177" fontId="22" fillId="0" borderId="0" xfId="0" applyNumberFormat="true" applyFont="true" applyFill="true" applyBorder="true" applyAlignment="true">
      <alignment vertical="center"/>
    </xf>
    <xf numFmtId="177" fontId="18" fillId="0" borderId="0" xfId="0" applyNumberFormat="true" applyFont="true" applyFill="true" applyBorder="true" applyAlignment="true">
      <alignment vertical="center" wrapText="true"/>
    </xf>
    <xf numFmtId="177" fontId="25" fillId="0" borderId="0" xfId="0" applyNumberFormat="true" applyFont="true" applyFill="true" applyBorder="true" applyAlignment="true">
      <alignment vertical="center" wrapText="true"/>
    </xf>
    <xf numFmtId="177" fontId="25" fillId="0" borderId="0" xfId="0" applyNumberFormat="true" applyFont="true" applyFill="true" applyBorder="true" applyAlignment="true">
      <alignment vertical="center"/>
    </xf>
    <xf numFmtId="177" fontId="15" fillId="0" borderId="0" xfId="0" applyNumberFormat="true" applyFont="true" applyFill="true" applyBorder="true" applyAlignment="true">
      <alignment vertical="center"/>
    </xf>
    <xf numFmtId="177" fontId="15" fillId="0" borderId="0" xfId="0" applyNumberFormat="true" applyFont="true" applyFill="true" applyBorder="true" applyAlignment="true">
      <alignment horizontal="center" vertical="center" wrapText="true"/>
    </xf>
    <xf numFmtId="177" fontId="15" fillId="0" borderId="0" xfId="0" applyNumberFormat="true" applyFont="true" applyFill="true" applyBorder="true" applyAlignment="true">
      <alignment horizontal="right" vertical="center"/>
    </xf>
    <xf numFmtId="9" fontId="15" fillId="0" borderId="0" xfId="0" applyNumberFormat="true" applyFont="true" applyFill="true" applyBorder="true" applyAlignment="true">
      <alignment horizontal="right" vertical="center"/>
    </xf>
    <xf numFmtId="179" fontId="15" fillId="0" borderId="0" xfId="0" applyNumberFormat="true" applyFont="true" applyFill="true" applyBorder="true" applyAlignment="true">
      <alignment horizontal="right" vertical="center"/>
    </xf>
    <xf numFmtId="177" fontId="15" fillId="0" borderId="0" xfId="0" applyNumberFormat="true" applyFont="true" applyFill="true" applyBorder="true" applyAlignment="true">
      <alignment horizontal="left" vertical="center"/>
    </xf>
    <xf numFmtId="0" fontId="2" fillId="0" borderId="0" xfId="0" applyFont="true" applyFill="true" applyBorder="true" applyAlignment="true"/>
    <xf numFmtId="177" fontId="15" fillId="0" borderId="0" xfId="0" applyNumberFormat="true" applyFont="true" applyFill="true" applyBorder="true" applyAlignment="true">
      <alignment horizontal="left" vertical="center" wrapText="true"/>
    </xf>
    <xf numFmtId="177" fontId="6" fillId="0" borderId="0" xfId="0" applyNumberFormat="true" applyFont="true" applyFill="true" applyBorder="true" applyAlignment="true">
      <alignment horizontal="left" vertical="center"/>
    </xf>
    <xf numFmtId="177" fontId="6" fillId="0" borderId="0" xfId="0" applyNumberFormat="true" applyFont="true" applyFill="true" applyBorder="true" applyAlignment="true">
      <alignment horizontal="right" vertical="center"/>
    </xf>
    <xf numFmtId="177" fontId="34" fillId="0" borderId="0" xfId="0" applyNumberFormat="true" applyFont="true" applyFill="true" applyBorder="true" applyAlignment="true">
      <alignment horizontal="center" vertical="center" wrapText="true"/>
    </xf>
    <xf numFmtId="177" fontId="34" fillId="0" borderId="0" xfId="0" applyNumberFormat="true" applyFont="true" applyFill="true" applyBorder="true" applyAlignment="true">
      <alignment horizontal="right" vertical="center"/>
    </xf>
    <xf numFmtId="177" fontId="17" fillId="0" borderId="0" xfId="0" applyNumberFormat="true" applyFont="true" applyFill="true" applyBorder="true" applyAlignment="true">
      <alignment horizontal="right" vertical="center" wrapText="true"/>
    </xf>
    <xf numFmtId="177" fontId="17" fillId="0" borderId="0" xfId="0" applyNumberFormat="true" applyFont="true" applyFill="true" applyBorder="true" applyAlignment="true">
      <alignment horizontal="right" vertical="center"/>
    </xf>
    <xf numFmtId="177" fontId="35" fillId="0" borderId="5" xfId="0" applyNumberFormat="true" applyFont="true" applyFill="true" applyBorder="true" applyAlignment="true">
      <alignment horizontal="center" vertical="center" wrapText="true"/>
    </xf>
    <xf numFmtId="177" fontId="35" fillId="0" borderId="5" xfId="0" applyNumberFormat="true" applyFont="true" applyFill="true" applyBorder="true" applyAlignment="true">
      <alignment horizontal="right" vertical="center"/>
    </xf>
    <xf numFmtId="177" fontId="35" fillId="0" borderId="12" xfId="19" applyNumberFormat="true" applyFont="true" applyFill="true" applyBorder="true" applyAlignment="true">
      <alignment horizontal="center" vertical="center" wrapText="true"/>
    </xf>
    <xf numFmtId="177" fontId="35" fillId="0" borderId="5" xfId="19" applyNumberFormat="true" applyFont="true" applyFill="true" applyBorder="true" applyAlignment="true">
      <alignment horizontal="center" vertical="center" wrapText="true"/>
    </xf>
    <xf numFmtId="38" fontId="35" fillId="0" borderId="5" xfId="19" applyNumberFormat="true" applyFont="true" applyFill="true" applyBorder="true" applyAlignment="true">
      <alignment horizontal="center" vertical="center" wrapText="true"/>
    </xf>
    <xf numFmtId="177" fontId="25" fillId="0" borderId="20" xfId="0" applyNumberFormat="true" applyFont="true" applyFill="true" applyBorder="true" applyAlignment="true">
      <alignment horizontal="center" vertical="center" wrapText="true"/>
    </xf>
    <xf numFmtId="177" fontId="25" fillId="0" borderId="5" xfId="0" applyNumberFormat="true" applyFont="true" applyFill="true" applyBorder="true" applyAlignment="true">
      <alignment vertical="center"/>
    </xf>
    <xf numFmtId="177" fontId="25" fillId="0" borderId="20" xfId="0" applyNumberFormat="true" applyFont="true" applyFill="true" applyBorder="true" applyAlignment="true">
      <alignment horizontal="left" vertical="center" wrapText="true"/>
    </xf>
    <xf numFmtId="177" fontId="15" fillId="0" borderId="5" xfId="0" applyNumberFormat="true" applyFont="true" applyFill="true" applyBorder="true" applyAlignment="true">
      <alignment vertical="center"/>
    </xf>
    <xf numFmtId="177" fontId="15" fillId="0" borderId="20" xfId="0" applyNumberFormat="true" applyFont="true" applyFill="true" applyBorder="true" applyAlignment="true">
      <alignment horizontal="center" vertical="center" wrapText="true"/>
    </xf>
    <xf numFmtId="177" fontId="15" fillId="0" borderId="20" xfId="0" applyNumberFormat="true" applyFont="true" applyFill="true" applyBorder="true" applyAlignment="true">
      <alignment vertical="center" wrapText="true"/>
    </xf>
    <xf numFmtId="177" fontId="15" fillId="0" borderId="20" xfId="0" applyNumberFormat="true" applyFont="true" applyFill="true" applyBorder="true" applyAlignment="true">
      <alignment horizontal="left" vertical="center" wrapText="true"/>
    </xf>
    <xf numFmtId="177" fontId="15" fillId="0" borderId="21" xfId="0" applyNumberFormat="true" applyFont="true" applyFill="true" applyBorder="true" applyAlignment="true">
      <alignment horizontal="center" vertical="center" wrapText="true"/>
    </xf>
    <xf numFmtId="177" fontId="15" fillId="0" borderId="13" xfId="0" applyNumberFormat="true" applyFont="true" applyFill="true" applyBorder="true" applyAlignment="true">
      <alignment horizontal="center" vertical="center" wrapText="true"/>
    </xf>
    <xf numFmtId="177" fontId="25" fillId="0" borderId="21" xfId="0" applyNumberFormat="true" applyFont="true" applyFill="true" applyBorder="true" applyAlignment="true">
      <alignment horizontal="left" vertical="center" wrapText="true"/>
    </xf>
    <xf numFmtId="177" fontId="25" fillId="0" borderId="13" xfId="0" applyNumberFormat="true" applyFont="true" applyFill="true" applyBorder="true" applyAlignment="true">
      <alignment horizontal="left" vertical="center" wrapText="true"/>
    </xf>
    <xf numFmtId="9" fontId="6" fillId="0" borderId="0" xfId="0" applyNumberFormat="true" applyFont="true" applyFill="true" applyBorder="true" applyAlignment="true">
      <alignment horizontal="right" vertical="center"/>
    </xf>
    <xf numFmtId="179" fontId="6" fillId="0" borderId="0" xfId="0" applyNumberFormat="true" applyFont="true" applyFill="true" applyBorder="true" applyAlignment="true">
      <alignment horizontal="right" vertical="center"/>
    </xf>
    <xf numFmtId="177" fontId="6" fillId="0" borderId="0" xfId="0" applyNumberFormat="true" applyFont="true" applyFill="true" applyBorder="true" applyAlignment="true">
      <alignment horizontal="center" vertical="center"/>
    </xf>
    <xf numFmtId="9" fontId="33" fillId="0" borderId="0" xfId="0" applyNumberFormat="true" applyFont="true" applyFill="true" applyBorder="true" applyAlignment="true">
      <alignment horizontal="right" vertical="center"/>
    </xf>
    <xf numFmtId="179" fontId="34" fillId="0" borderId="0" xfId="0" applyNumberFormat="true" applyFont="true" applyFill="true" applyBorder="true" applyAlignment="true">
      <alignment horizontal="right" vertical="center"/>
    </xf>
    <xf numFmtId="177" fontId="34" fillId="0" borderId="0" xfId="0" applyNumberFormat="true" applyFont="true" applyFill="true" applyBorder="true" applyAlignment="true">
      <alignment horizontal="center" vertical="center"/>
    </xf>
    <xf numFmtId="9" fontId="17" fillId="0" borderId="0" xfId="0" applyNumberFormat="true" applyFont="true" applyFill="true" applyBorder="true" applyAlignment="true">
      <alignment horizontal="right" vertical="center"/>
    </xf>
    <xf numFmtId="179" fontId="17" fillId="0" borderId="0" xfId="0" applyNumberFormat="true" applyFont="true" applyFill="true" applyBorder="true" applyAlignment="true">
      <alignment horizontal="right" vertical="center"/>
    </xf>
    <xf numFmtId="9" fontId="23" fillId="0" borderId="5" xfId="0" applyNumberFormat="true" applyFont="true" applyFill="true" applyBorder="true" applyAlignment="true">
      <alignment horizontal="right" vertical="center"/>
    </xf>
    <xf numFmtId="179" fontId="35" fillId="0" borderId="5" xfId="0" applyNumberFormat="true" applyFont="true" applyFill="true" applyBorder="true" applyAlignment="true">
      <alignment horizontal="right" vertical="center"/>
    </xf>
    <xf numFmtId="177" fontId="35" fillId="0" borderId="5" xfId="0" applyNumberFormat="true" applyFont="true" applyFill="true" applyBorder="true" applyAlignment="true">
      <alignment horizontal="center" vertical="center"/>
    </xf>
    <xf numFmtId="9" fontId="35" fillId="0" borderId="13" xfId="19" applyNumberFormat="true" applyFont="true" applyFill="true" applyBorder="true" applyAlignment="true">
      <alignment horizontal="center" vertical="center" wrapText="true"/>
    </xf>
    <xf numFmtId="9" fontId="35" fillId="0" borderId="12" xfId="19" applyNumberFormat="true" applyFont="true" applyFill="true" applyBorder="true" applyAlignment="true">
      <alignment horizontal="center" vertical="center" wrapText="true"/>
    </xf>
    <xf numFmtId="9" fontId="35" fillId="0" borderId="5" xfId="19" applyNumberFormat="true" applyFont="true" applyFill="true" applyBorder="true" applyAlignment="true">
      <alignment horizontal="center" vertical="center" wrapText="true"/>
    </xf>
    <xf numFmtId="9" fontId="36" fillId="0" borderId="5" xfId="2" applyNumberFormat="true" applyFont="true" applyFill="true" applyBorder="true" applyAlignment="true">
      <alignment horizontal="right" vertical="center"/>
    </xf>
    <xf numFmtId="177" fontId="25" fillId="0" borderId="22" xfId="0" applyNumberFormat="true" applyFont="true" applyFill="true" applyBorder="true" applyAlignment="true">
      <alignment horizontal="center" vertical="center" wrapText="true"/>
    </xf>
    <xf numFmtId="177" fontId="25" fillId="0" borderId="22" xfId="0" applyNumberFormat="true" applyFont="true" applyFill="true" applyBorder="true" applyAlignment="true">
      <alignment horizontal="left" vertical="center"/>
    </xf>
    <xf numFmtId="177" fontId="15" fillId="0" borderId="22" xfId="0" applyNumberFormat="true" applyFont="true" applyFill="true" applyBorder="true" applyAlignment="true">
      <alignment horizontal="left" vertical="center"/>
    </xf>
    <xf numFmtId="177" fontId="15" fillId="0" borderId="22" xfId="0" applyNumberFormat="true" applyFont="true" applyFill="true" applyBorder="true" applyAlignment="true">
      <alignment horizontal="center" vertical="center"/>
    </xf>
    <xf numFmtId="177" fontId="37" fillId="0" borderId="5" xfId="0" applyNumberFormat="true" applyFont="true" applyFill="true" applyBorder="true" applyAlignment="true">
      <alignment vertical="center"/>
    </xf>
    <xf numFmtId="177" fontId="15" fillId="0" borderId="13" xfId="0" applyNumberFormat="true" applyFont="true" applyFill="true" applyBorder="true" applyAlignment="true">
      <alignment horizontal="center" vertical="center"/>
    </xf>
    <xf numFmtId="177" fontId="25" fillId="0" borderId="0" xfId="0" applyNumberFormat="true" applyFont="true" applyFill="true" applyBorder="true" applyAlignment="true">
      <alignment horizontal="left" vertical="center"/>
    </xf>
    <xf numFmtId="177" fontId="25" fillId="0" borderId="13" xfId="0" applyNumberFormat="true" applyFont="true" applyFill="true" applyBorder="true" applyAlignment="true">
      <alignment horizontal="left" vertical="center"/>
    </xf>
    <xf numFmtId="9" fontId="25" fillId="0" borderId="23" xfId="0" applyNumberFormat="true" applyFont="true" applyFill="true" applyBorder="true" applyAlignment="true">
      <alignment vertical="center"/>
    </xf>
    <xf numFmtId="177" fontId="34" fillId="0" borderId="0" xfId="0" applyNumberFormat="true" applyFont="true" applyFill="true" applyBorder="true" applyAlignment="true">
      <alignment horizontal="left" vertical="center"/>
    </xf>
    <xf numFmtId="177" fontId="25" fillId="0" borderId="5" xfId="0" applyNumberFormat="true" applyFont="true" applyFill="true" applyBorder="true" applyAlignment="true">
      <alignment horizontal="right" vertical="center"/>
    </xf>
    <xf numFmtId="177" fontId="15" fillId="0" borderId="5" xfId="0" applyNumberFormat="true" applyFont="true" applyFill="true" applyBorder="true" applyAlignment="true">
      <alignment horizontal="right" vertical="center"/>
    </xf>
    <xf numFmtId="177" fontId="15" fillId="0" borderId="23" xfId="0" applyNumberFormat="true" applyFont="true" applyFill="true" applyBorder="true" applyAlignment="true">
      <alignment horizontal="right" vertical="center"/>
    </xf>
    <xf numFmtId="177" fontId="25" fillId="0" borderId="18" xfId="0" applyNumberFormat="true" applyFont="true" applyFill="true" applyBorder="true" applyAlignment="true">
      <alignment horizontal="left" vertical="center"/>
    </xf>
    <xf numFmtId="9" fontId="15" fillId="0" borderId="0" xfId="69" applyNumberFormat="true" applyFont="true" applyFill="true" applyAlignment="true">
      <alignment vertical="center"/>
    </xf>
    <xf numFmtId="178" fontId="5" fillId="0" borderId="5" xfId="12" applyNumberFormat="true" applyFont="true" applyFill="true" applyBorder="true" applyAlignment="true">
      <alignment horizontal="right" vertical="center"/>
    </xf>
    <xf numFmtId="178" fontId="6" fillId="0" borderId="5" xfId="69" applyNumberFormat="true" applyFont="true" applyFill="true" applyBorder="true" applyAlignment="true">
      <alignment horizontal="right" vertical="center"/>
    </xf>
    <xf numFmtId="178" fontId="6" fillId="0" borderId="14" xfId="69" applyNumberFormat="true" applyFont="true" applyFill="true" applyBorder="true" applyAlignment="true">
      <alignment horizontal="right" vertical="center"/>
    </xf>
    <xf numFmtId="0" fontId="18" fillId="0" borderId="5" xfId="69" applyFont="true" applyFill="true" applyBorder="true" applyAlignment="true">
      <alignment horizontal="center" vertical="center" wrapText="true"/>
    </xf>
    <xf numFmtId="9" fontId="19" fillId="0" borderId="0" xfId="69" applyNumberFormat="true" applyFont="true" applyFill="true" applyAlignment="true">
      <alignment horizontal="center" vertical="center"/>
    </xf>
    <xf numFmtId="9" fontId="15" fillId="0" borderId="0" xfId="69" applyNumberFormat="true" applyFont="true" applyFill="true" applyAlignment="true">
      <alignment horizontal="right" vertical="center"/>
    </xf>
    <xf numFmtId="0" fontId="26" fillId="0" borderId="0" xfId="43" applyFont="true" applyFill="true" applyBorder="true" applyAlignment="true">
      <alignment vertical="center"/>
    </xf>
    <xf numFmtId="0" fontId="38" fillId="0" borderId="0" xfId="4" applyFont="true" applyFill="true" applyBorder="true" applyAlignment="true">
      <alignment vertical="center" wrapText="true"/>
    </xf>
    <xf numFmtId="0" fontId="39" fillId="0" borderId="0" xfId="4" applyFont="true" applyFill="true" applyBorder="true" applyAlignment="true">
      <alignment vertical="center" wrapText="true"/>
    </xf>
    <xf numFmtId="0" fontId="39" fillId="0" borderId="0" xfId="2" applyFont="true" applyFill="true" applyBorder="true" applyAlignment="true">
      <alignment vertical="center"/>
    </xf>
    <xf numFmtId="0" fontId="25" fillId="0" borderId="0" xfId="4" applyFont="true" applyFill="true" applyBorder="true" applyAlignment="true">
      <alignment vertical="center" wrapText="true"/>
    </xf>
    <xf numFmtId="0" fontId="26" fillId="0" borderId="0" xfId="14" applyFont="true" applyFill="true" applyBorder="true" applyAlignment="true">
      <alignment vertical="center" wrapText="true"/>
    </xf>
    <xf numFmtId="0" fontId="39" fillId="0" borderId="0" xfId="14" applyFont="true" applyFill="true" applyBorder="true" applyAlignment="true">
      <alignment vertical="center" wrapText="true"/>
    </xf>
    <xf numFmtId="0" fontId="40" fillId="0" borderId="0" xfId="4" applyFont="true" applyFill="true" applyBorder="true" applyAlignment="true">
      <alignment vertical="center" wrapText="true"/>
    </xf>
    <xf numFmtId="0" fontId="40" fillId="0" borderId="0" xfId="43" applyFont="true" applyFill="true" applyBorder="true" applyAlignment="true">
      <alignment vertical="center"/>
    </xf>
    <xf numFmtId="0" fontId="15" fillId="0" borderId="0" xfId="4" applyFont="true" applyFill="true" applyBorder="true" applyAlignment="true">
      <alignment vertical="center" wrapText="true"/>
    </xf>
    <xf numFmtId="0" fontId="15" fillId="0" borderId="0" xfId="4" applyFont="true" applyFill="true" applyBorder="true" applyAlignment="true">
      <alignment horizontal="center" vertical="center" wrapText="true"/>
    </xf>
    <xf numFmtId="181" fontId="15" fillId="0" borderId="0" xfId="4" applyNumberFormat="true" applyFont="true" applyFill="true" applyBorder="true" applyAlignment="true">
      <alignment horizontal="center" vertical="center" wrapText="true"/>
    </xf>
    <xf numFmtId="177" fontId="15" fillId="0" borderId="0" xfId="4" applyNumberFormat="true" applyFont="true" applyFill="true" applyBorder="true" applyAlignment="true">
      <alignment horizontal="center" vertical="center" wrapText="true"/>
    </xf>
    <xf numFmtId="9" fontId="15" fillId="0" borderId="0" xfId="4" applyNumberFormat="true" applyFont="true" applyFill="true" applyBorder="true" applyAlignment="true">
      <alignment horizontal="center" vertical="center" wrapText="true"/>
    </xf>
    <xf numFmtId="49" fontId="15" fillId="0" borderId="0" xfId="4" applyNumberFormat="true" applyFont="true" applyFill="true" applyBorder="true" applyAlignment="true">
      <alignment vertical="center" wrapText="true"/>
    </xf>
    <xf numFmtId="0" fontId="41" fillId="0" borderId="0" xfId="4" applyFont="true" applyFill="true" applyBorder="true" applyAlignment="true" applyProtection="true">
      <alignment horizontal="center" vertical="center" wrapText="true"/>
    </xf>
    <xf numFmtId="0" fontId="41" fillId="0" borderId="0" xfId="4" applyFont="true" applyFill="true" applyBorder="true" applyAlignment="true" applyProtection="true">
      <alignment horizontal="center" vertical="center"/>
    </xf>
    <xf numFmtId="177" fontId="41" fillId="0" borderId="0" xfId="4" applyNumberFormat="true" applyFont="true" applyFill="true" applyBorder="true" applyAlignment="true" applyProtection="true">
      <alignment horizontal="center" vertical="center"/>
    </xf>
    <xf numFmtId="31" fontId="23" fillId="0" borderId="0" xfId="56" applyNumberFormat="true" applyFont="true" applyFill="true" applyBorder="true" applyAlignment="true">
      <alignment horizontal="left" vertical="center" wrapText="true"/>
    </xf>
    <xf numFmtId="0" fontId="23" fillId="0" borderId="0" xfId="4" applyFont="true" applyFill="true" applyBorder="true" applyAlignment="true" applyProtection="true">
      <alignment horizontal="center" vertical="center"/>
      <protection locked="false"/>
    </xf>
    <xf numFmtId="181" fontId="23" fillId="0" borderId="0" xfId="56" applyNumberFormat="true" applyFont="true" applyFill="true" applyBorder="true" applyAlignment="true">
      <alignment horizontal="center" vertical="center"/>
    </xf>
    <xf numFmtId="177" fontId="23" fillId="0" borderId="0" xfId="56" applyNumberFormat="true" applyFont="true" applyFill="true" applyBorder="true" applyAlignment="true">
      <alignment horizontal="center" vertical="center"/>
    </xf>
    <xf numFmtId="49" fontId="40" fillId="0" borderId="5" xfId="2" applyNumberFormat="true" applyFont="true" applyFill="true" applyBorder="true" applyAlignment="true">
      <alignment horizontal="centerContinuous" vertical="center" wrapText="true"/>
    </xf>
    <xf numFmtId="3" fontId="39" fillId="0" borderId="12" xfId="2" applyNumberFormat="true" applyFont="true" applyFill="true" applyBorder="true" applyAlignment="true">
      <alignment horizontal="centerContinuous" vertical="center"/>
    </xf>
    <xf numFmtId="3" fontId="39" fillId="0" borderId="5" xfId="2" applyNumberFormat="true" applyFont="true" applyFill="true" applyBorder="true" applyAlignment="true">
      <alignment horizontal="centerContinuous" vertical="center"/>
    </xf>
    <xf numFmtId="38" fontId="39" fillId="0" borderId="5" xfId="2" applyNumberFormat="true" applyFont="true" applyFill="true" applyBorder="true" applyAlignment="true">
      <alignment horizontal="centerContinuous" vertical="center"/>
    </xf>
    <xf numFmtId="49" fontId="40" fillId="0" borderId="5" xfId="2" applyNumberFormat="true" applyFont="true" applyFill="true" applyBorder="true" applyAlignment="true">
      <alignment horizontal="center" vertical="center" wrapText="true"/>
    </xf>
    <xf numFmtId="177" fontId="40" fillId="0" borderId="12" xfId="19" applyNumberFormat="true" applyFont="true" applyFill="true" applyBorder="true" applyAlignment="true">
      <alignment horizontal="center" vertical="center" wrapText="true"/>
    </xf>
    <xf numFmtId="177" fontId="40" fillId="0" borderId="5" xfId="19" applyNumberFormat="true" applyFont="true" applyFill="true" applyBorder="true" applyAlignment="true">
      <alignment horizontal="center" vertical="center" wrapText="true"/>
    </xf>
    <xf numFmtId="38" fontId="40" fillId="0" borderId="5" xfId="19" applyNumberFormat="true" applyFont="true" applyFill="true" applyBorder="true" applyAlignment="true">
      <alignment horizontal="center" vertical="center" wrapText="true"/>
    </xf>
    <xf numFmtId="0" fontId="23" fillId="0" borderId="5" xfId="4" applyNumberFormat="true" applyFont="true" applyFill="true" applyBorder="true" applyAlignment="true" applyProtection="true">
      <alignment horizontal="center" vertical="center" wrapText="true"/>
      <protection locked="false"/>
    </xf>
    <xf numFmtId="0" fontId="23" fillId="0" borderId="5" xfId="4" applyNumberFormat="true" applyFont="true" applyFill="true" applyBorder="true" applyAlignment="true">
      <alignment horizontal="center" vertical="center" wrapText="true"/>
    </xf>
    <xf numFmtId="177" fontId="23" fillId="0" borderId="5" xfId="4" applyNumberFormat="true" applyFont="true" applyFill="true" applyBorder="true" applyAlignment="true">
      <alignment horizontal="center" vertical="center" wrapText="true"/>
    </xf>
    <xf numFmtId="0" fontId="25" fillId="0" borderId="5" xfId="4" applyFont="true" applyFill="true" applyBorder="true" applyAlignment="true" applyProtection="true">
      <alignment horizontal="center" vertical="center" wrapText="true"/>
      <protection locked="false"/>
    </xf>
    <xf numFmtId="177" fontId="25" fillId="0" borderId="5" xfId="56" applyNumberFormat="true" applyFont="true" applyFill="true" applyBorder="true" applyAlignment="true">
      <alignment horizontal="right" vertical="center"/>
    </xf>
    <xf numFmtId="0" fontId="15" fillId="0" borderId="5" xfId="4" applyFont="true" applyFill="true" applyBorder="true" applyAlignment="true" applyProtection="true">
      <alignment horizontal="left" vertical="center" wrapText="true"/>
      <protection locked="false"/>
    </xf>
    <xf numFmtId="177" fontId="15" fillId="0" borderId="5" xfId="56" applyNumberFormat="true" applyFont="true" applyFill="true" applyBorder="true" applyAlignment="true">
      <alignment horizontal="right" vertical="center"/>
    </xf>
    <xf numFmtId="177" fontId="15" fillId="0" borderId="5" xfId="4" applyNumberFormat="true" applyFont="true" applyFill="true" applyBorder="true" applyAlignment="true" applyProtection="true">
      <alignment horizontal="right" vertical="center"/>
    </xf>
    <xf numFmtId="0" fontId="26" fillId="0" borderId="5" xfId="4" applyFont="true" applyFill="true" applyBorder="true" applyAlignment="true">
      <alignment vertical="center" wrapText="true"/>
    </xf>
    <xf numFmtId="0" fontId="15" fillId="0" borderId="5" xfId="43" applyFont="true" applyFill="true" applyBorder="true" applyAlignment="true">
      <alignment vertical="center" wrapText="true"/>
    </xf>
    <xf numFmtId="177" fontId="15" fillId="0" borderId="5" xfId="43" applyNumberFormat="true" applyFont="true" applyFill="true" applyBorder="true" applyAlignment="true">
      <alignment horizontal="right" vertical="center"/>
    </xf>
    <xf numFmtId="177" fontId="15" fillId="0" borderId="5" xfId="14" applyNumberFormat="true" applyFont="true" applyFill="true" applyBorder="true" applyAlignment="true">
      <alignment horizontal="right" vertical="center"/>
    </xf>
    <xf numFmtId="0" fontId="23" fillId="0" borderId="5" xfId="14" applyFont="true" applyFill="true" applyBorder="true" applyAlignment="true">
      <alignment vertical="center" wrapText="true"/>
    </xf>
    <xf numFmtId="177" fontId="23" fillId="0" borderId="5" xfId="14" applyNumberFormat="true" applyFont="true" applyFill="true" applyBorder="true" applyAlignment="true">
      <alignment horizontal="right" vertical="center"/>
    </xf>
    <xf numFmtId="0" fontId="35" fillId="0" borderId="5" xfId="14" applyFont="true" applyFill="true" applyBorder="true" applyAlignment="true" applyProtection="true">
      <alignment horizontal="center" vertical="center" wrapText="true"/>
      <protection locked="false"/>
    </xf>
    <xf numFmtId="177" fontId="35" fillId="0" borderId="5" xfId="56" applyNumberFormat="true" applyFont="true" applyFill="true" applyBorder="true" applyAlignment="true">
      <alignment horizontal="right" vertical="center"/>
    </xf>
    <xf numFmtId="177" fontId="15" fillId="0" borderId="5" xfId="1" applyNumberFormat="true" applyFont="true" applyFill="true" applyBorder="true" applyAlignment="true">
      <alignment horizontal="right" vertical="center"/>
    </xf>
    <xf numFmtId="0" fontId="15" fillId="0" borderId="5" xfId="14" applyFont="true" applyFill="true" applyBorder="true" applyAlignment="true">
      <alignment vertical="center" wrapText="true"/>
    </xf>
    <xf numFmtId="0" fontId="35" fillId="0" borderId="5" xfId="4" applyFont="true" applyFill="true" applyBorder="true" applyAlignment="true" applyProtection="true">
      <alignment horizontal="center" vertical="center" wrapText="true"/>
      <protection locked="false"/>
    </xf>
    <xf numFmtId="3" fontId="15" fillId="0" borderId="5" xfId="4" applyNumberFormat="true" applyFont="true" applyFill="true" applyBorder="true" applyAlignment="true" applyProtection="true">
      <alignment vertical="center" wrapText="true"/>
    </xf>
    <xf numFmtId="9" fontId="41" fillId="0" borderId="0" xfId="4" applyNumberFormat="true" applyFont="true" applyFill="true" applyBorder="true" applyAlignment="true" applyProtection="true">
      <alignment horizontal="center" vertical="center"/>
    </xf>
    <xf numFmtId="9" fontId="23" fillId="0" borderId="0" xfId="56" applyNumberFormat="true" applyFont="true" applyFill="true" applyBorder="true" applyAlignment="true">
      <alignment horizontal="center" vertical="center"/>
    </xf>
    <xf numFmtId="0" fontId="23" fillId="0" borderId="0" xfId="4" applyFont="true" applyFill="true" applyBorder="true" applyAlignment="true" applyProtection="true">
      <alignment vertical="center"/>
      <protection locked="false"/>
    </xf>
    <xf numFmtId="9" fontId="39" fillId="0" borderId="5" xfId="2" applyNumberFormat="true" applyFont="true" applyFill="true" applyBorder="true" applyAlignment="true">
      <alignment horizontal="centerContinuous" vertical="center"/>
    </xf>
    <xf numFmtId="0" fontId="40" fillId="0" borderId="5" xfId="2" applyFont="true" applyFill="true" applyBorder="true" applyAlignment="true">
      <alignment horizontal="centerContinuous" vertical="center"/>
    </xf>
    <xf numFmtId="38" fontId="40" fillId="0" borderId="13" xfId="19" applyNumberFormat="true" applyFont="true" applyFill="true" applyBorder="true" applyAlignment="true">
      <alignment horizontal="center" vertical="center" wrapText="true"/>
    </xf>
    <xf numFmtId="9" fontId="40" fillId="0" borderId="13" xfId="19" applyNumberFormat="true" applyFont="true" applyFill="true" applyBorder="true" applyAlignment="true">
      <alignment horizontal="center" vertical="center" wrapText="true"/>
    </xf>
    <xf numFmtId="9" fontId="40" fillId="0" borderId="12" xfId="19" applyNumberFormat="true" applyFont="true" applyFill="true" applyBorder="true" applyAlignment="true">
      <alignment horizontal="center" vertical="center" wrapText="true"/>
    </xf>
    <xf numFmtId="182" fontId="40" fillId="0" borderId="5" xfId="2" applyNumberFormat="true" applyFont="true" applyFill="true" applyBorder="true" applyAlignment="true">
      <alignment horizontal="center" vertical="center" wrapText="true"/>
    </xf>
    <xf numFmtId="9" fontId="40" fillId="0" borderId="5" xfId="19" applyNumberFormat="true" applyFont="true" applyFill="true" applyBorder="true" applyAlignment="true">
      <alignment horizontal="center" vertical="center" wrapText="true"/>
    </xf>
    <xf numFmtId="0" fontId="25" fillId="0" borderId="5" xfId="4" applyFont="true" applyFill="true" applyBorder="true" applyAlignment="true" applyProtection="true">
      <alignment horizontal="center" vertical="center"/>
      <protection locked="false"/>
    </xf>
    <xf numFmtId="9" fontId="42" fillId="0" borderId="5" xfId="2" applyNumberFormat="true" applyFont="true" applyFill="true" applyBorder="true" applyAlignment="true">
      <alignment horizontal="right" vertical="center"/>
    </xf>
    <xf numFmtId="0" fontId="35" fillId="0" borderId="5" xfId="14" applyFont="true" applyFill="true" applyBorder="true" applyAlignment="true" applyProtection="true">
      <alignment horizontal="center" vertical="center"/>
      <protection locked="false"/>
    </xf>
    <xf numFmtId="0" fontId="35" fillId="0" borderId="5" xfId="4" applyFont="true" applyFill="true" applyBorder="true" applyAlignment="true" applyProtection="true">
      <alignment horizontal="center" vertical="center"/>
      <protection locked="false"/>
    </xf>
    <xf numFmtId="0" fontId="15" fillId="0" borderId="13" xfId="4" applyFont="true" applyFill="true" applyBorder="true" applyAlignment="true">
      <alignment vertical="center" wrapText="true"/>
    </xf>
    <xf numFmtId="3" fontId="15" fillId="0" borderId="5" xfId="14" applyNumberFormat="true" applyFont="true" applyFill="true" applyBorder="true" applyAlignment="true" applyProtection="true">
      <alignment horizontal="left" vertical="center"/>
    </xf>
    <xf numFmtId="181" fontId="23" fillId="0" borderId="0" xfId="4" applyNumberFormat="true" applyFont="true" applyFill="true" applyBorder="true" applyAlignment="true">
      <alignment horizontal="center" vertical="center" wrapText="true"/>
    </xf>
    <xf numFmtId="177" fontId="39" fillId="0" borderId="5" xfId="2" applyNumberFormat="true" applyFont="true" applyFill="true" applyBorder="true" applyAlignment="true">
      <alignment horizontal="centerContinuous" vertical="center"/>
    </xf>
    <xf numFmtId="177" fontId="35" fillId="0" borderId="5" xfId="14" applyNumberFormat="true" applyFont="true" applyFill="true" applyBorder="true" applyAlignment="true">
      <alignment horizontal="right" vertical="center"/>
    </xf>
    <xf numFmtId="177" fontId="23" fillId="0" borderId="5" xfId="56" applyNumberFormat="true" applyFont="true" applyFill="true" applyBorder="true" applyAlignment="true">
      <alignment horizontal="right" vertical="center"/>
    </xf>
    <xf numFmtId="177" fontId="35" fillId="0" borderId="5" xfId="4" applyNumberFormat="true" applyFont="true" applyFill="true" applyBorder="true" applyAlignment="true" applyProtection="true">
      <alignment horizontal="right" vertical="center"/>
    </xf>
    <xf numFmtId="9" fontId="23" fillId="0" borderId="0" xfId="4" applyNumberFormat="true" applyFont="true" applyFill="true" applyBorder="true" applyAlignment="true">
      <alignment horizontal="center" vertical="center" wrapText="true"/>
    </xf>
    <xf numFmtId="9" fontId="15" fillId="0" borderId="0" xfId="4" applyNumberFormat="true" applyFont="true" applyFill="true" applyBorder="true" applyAlignment="true">
      <alignment horizontal="center" vertical="center"/>
    </xf>
    <xf numFmtId="9" fontId="40" fillId="0" borderId="5" xfId="2" applyNumberFormat="true" applyFont="true" applyFill="true" applyBorder="true" applyAlignment="true">
      <alignment horizontal="centerContinuous" vertical="center"/>
    </xf>
    <xf numFmtId="0" fontId="6" fillId="0" borderId="0" xfId="0" applyFont="true" applyFill="true" applyBorder="true" applyAlignment="true">
      <alignment vertical="center"/>
    </xf>
    <xf numFmtId="0" fontId="33" fillId="0" borderId="0" xfId="0" applyFont="true" applyFill="true" applyBorder="true" applyAlignment="true">
      <alignment vertical="center"/>
    </xf>
    <xf numFmtId="0" fontId="43" fillId="0" borderId="0" xfId="2" applyFont="true" applyFill="true" applyBorder="true" applyAlignment="true">
      <alignment vertical="center"/>
    </xf>
    <xf numFmtId="0" fontId="40" fillId="0" borderId="0" xfId="2" applyFont="true" applyFill="true" applyBorder="true" applyAlignment="true">
      <alignment vertical="center"/>
    </xf>
    <xf numFmtId="0" fontId="44" fillId="0" borderId="0" xfId="2" applyFont="true" applyFill="true" applyBorder="true" applyAlignment="true">
      <alignment vertical="center"/>
    </xf>
    <xf numFmtId="0" fontId="5" fillId="0" borderId="0" xfId="0" applyFont="true" applyFill="true" applyBorder="true" applyAlignment="true">
      <alignment vertical="center"/>
    </xf>
    <xf numFmtId="0" fontId="26" fillId="0" borderId="0" xfId="2" applyFont="true" applyFill="true" applyBorder="true" applyAlignment="true">
      <alignment vertical="center"/>
    </xf>
    <xf numFmtId="49" fontId="43" fillId="0" borderId="0" xfId="2" applyNumberFormat="true" applyFont="true" applyFill="true" applyBorder="true" applyAlignment="true">
      <alignment vertical="center"/>
    </xf>
    <xf numFmtId="3" fontId="43" fillId="0" borderId="0" xfId="2" applyNumberFormat="true" applyFont="true" applyFill="true" applyBorder="true" applyAlignment="true">
      <alignment vertical="center"/>
    </xf>
    <xf numFmtId="177" fontId="43" fillId="0" borderId="0" xfId="2" applyNumberFormat="true" applyFont="true" applyFill="true" applyBorder="true" applyAlignment="true">
      <alignment vertical="center"/>
    </xf>
    <xf numFmtId="183" fontId="43" fillId="0" borderId="0" xfId="2" applyNumberFormat="true" applyFont="true" applyFill="true" applyBorder="true" applyAlignment="true">
      <alignment vertical="center"/>
    </xf>
    <xf numFmtId="9" fontId="43" fillId="0" borderId="0" xfId="2" applyNumberFormat="true" applyFont="true" applyFill="true" applyBorder="true" applyAlignment="true">
      <alignment vertical="center"/>
    </xf>
    <xf numFmtId="49" fontId="26" fillId="0" borderId="0" xfId="2" applyNumberFormat="true" applyFont="true" applyFill="true" applyBorder="true" applyAlignment="true">
      <alignment vertical="center"/>
    </xf>
    <xf numFmtId="49" fontId="34" fillId="0" borderId="0" xfId="2" applyNumberFormat="true" applyFont="true" applyFill="true" applyBorder="true" applyAlignment="true">
      <alignment horizontal="centerContinuous" vertical="center"/>
    </xf>
    <xf numFmtId="177" fontId="26" fillId="0" borderId="0" xfId="2" applyNumberFormat="true" applyFont="true" applyFill="true" applyBorder="true" applyAlignment="true">
      <alignment horizontal="left" vertical="center"/>
    </xf>
    <xf numFmtId="49" fontId="40" fillId="0" borderId="5" xfId="2" applyNumberFormat="true" applyFont="true" applyFill="true" applyBorder="true" applyAlignment="true">
      <alignment horizontal="centerContinuous" vertical="center"/>
    </xf>
    <xf numFmtId="177" fontId="40" fillId="0" borderId="5" xfId="19" applyNumberFormat="true" applyFont="true" applyFill="true" applyBorder="true" applyAlignment="true">
      <alignment horizontal="center" vertical="center"/>
    </xf>
    <xf numFmtId="177" fontId="40" fillId="0" borderId="5" xfId="2" applyNumberFormat="true" applyFont="true" applyFill="true" applyBorder="true" applyAlignment="true">
      <alignment horizontal="right" vertical="center"/>
    </xf>
    <xf numFmtId="177" fontId="26" fillId="0" borderId="5" xfId="19" applyNumberFormat="true" applyFont="true" applyFill="true" applyBorder="true" applyAlignment="true">
      <alignment horizontal="left" vertical="center" wrapText="true"/>
    </xf>
    <xf numFmtId="177" fontId="26" fillId="0" borderId="5" xfId="2" applyNumberFormat="true" applyFont="true" applyFill="true" applyBorder="true" applyAlignment="true">
      <alignment horizontal="right" vertical="center"/>
    </xf>
    <xf numFmtId="177" fontId="26" fillId="0" borderId="5" xfId="19" applyNumberFormat="true" applyFont="true" applyFill="true" applyBorder="true" applyAlignment="true">
      <alignment horizontal="left" vertical="center" indent="1"/>
    </xf>
    <xf numFmtId="177" fontId="26" fillId="0" borderId="12" xfId="2" applyNumberFormat="true" applyFont="true" applyFill="true" applyBorder="true" applyAlignment="true">
      <alignment horizontal="right" vertical="center"/>
    </xf>
    <xf numFmtId="177" fontId="26" fillId="0" borderId="5" xfId="30" applyNumberFormat="true" applyFont="true" applyFill="true" applyBorder="true" applyAlignment="true">
      <alignment horizontal="right" vertical="center"/>
    </xf>
    <xf numFmtId="180" fontId="26" fillId="0" borderId="5" xfId="19" applyNumberFormat="true" applyFont="true" applyFill="true" applyBorder="true" applyAlignment="true">
      <alignment horizontal="right" vertical="center"/>
    </xf>
    <xf numFmtId="180" fontId="17" fillId="0" borderId="5" xfId="19" applyNumberFormat="true" applyFont="true" applyFill="true" applyBorder="true" applyAlignment="true">
      <alignment horizontal="right" vertical="center"/>
    </xf>
    <xf numFmtId="177" fontId="26" fillId="0" borderId="5" xfId="19" applyNumberFormat="true" applyFont="true" applyFill="true" applyBorder="true" applyAlignment="true">
      <alignment vertical="center"/>
    </xf>
    <xf numFmtId="177" fontId="45" fillId="0" borderId="5" xfId="2" applyNumberFormat="true" applyFont="true" applyFill="true" applyBorder="true" applyAlignment="true">
      <alignment horizontal="right" vertical="center"/>
    </xf>
    <xf numFmtId="1" fontId="40" fillId="0" borderId="5" xfId="2" applyNumberFormat="true" applyFont="true" applyFill="true" applyBorder="true" applyAlignment="true" applyProtection="true">
      <alignment horizontal="center" vertical="center"/>
      <protection locked="false"/>
    </xf>
    <xf numFmtId="177" fontId="40" fillId="0" borderId="5" xfId="19" applyNumberFormat="true" applyFont="true" applyFill="true" applyBorder="true" applyAlignment="true">
      <alignment horizontal="right" vertical="center"/>
    </xf>
    <xf numFmtId="1" fontId="26" fillId="0" borderId="5" xfId="2" applyNumberFormat="true" applyFont="true" applyFill="true" applyBorder="true" applyAlignment="true" applyProtection="true">
      <alignment horizontal="left" vertical="center"/>
      <protection locked="false"/>
    </xf>
    <xf numFmtId="177" fontId="26" fillId="0" borderId="5" xfId="19" applyNumberFormat="true" applyFont="true" applyFill="true" applyBorder="true" applyAlignment="true">
      <alignment horizontal="right" vertical="center"/>
    </xf>
    <xf numFmtId="1" fontId="26" fillId="0" borderId="5" xfId="2" applyNumberFormat="true" applyFont="true" applyFill="true" applyBorder="true" applyAlignment="true" applyProtection="true">
      <alignment horizontal="left" vertical="center" indent="1"/>
      <protection locked="false"/>
    </xf>
    <xf numFmtId="177" fontId="26" fillId="0" borderId="12" xfId="19" applyNumberFormat="true" applyFont="true" applyFill="true" applyBorder="true" applyAlignment="true">
      <alignment horizontal="right" vertical="center"/>
    </xf>
    <xf numFmtId="1" fontId="26" fillId="0" borderId="5" xfId="58" applyNumberFormat="true" applyFont="true" applyFill="true" applyBorder="true" applyAlignment="true" applyProtection="true">
      <alignment horizontal="left" vertical="center" indent="1"/>
      <protection locked="false"/>
    </xf>
    <xf numFmtId="177" fontId="45" fillId="0" borderId="12" xfId="2" applyNumberFormat="true" applyFont="true" applyFill="true" applyBorder="true" applyAlignment="true">
      <alignment horizontal="right" vertical="center"/>
    </xf>
    <xf numFmtId="0" fontId="26" fillId="0" borderId="5" xfId="58" applyNumberFormat="true" applyFont="true" applyFill="true" applyBorder="true" applyAlignment="true" applyProtection="true">
      <alignment horizontal="left" vertical="center" indent="1"/>
      <protection locked="false"/>
    </xf>
    <xf numFmtId="9" fontId="40" fillId="0" borderId="5" xfId="2" applyNumberFormat="true" applyFont="true" applyFill="true" applyBorder="true" applyAlignment="true">
      <alignment horizontal="right" vertical="center"/>
    </xf>
    <xf numFmtId="182" fontId="40" fillId="0" borderId="5" xfId="2" applyNumberFormat="true" applyFont="true" applyFill="true" applyBorder="true" applyAlignment="true">
      <alignment horizontal="right" vertical="center"/>
    </xf>
    <xf numFmtId="9" fontId="39" fillId="0" borderId="5" xfId="2" applyNumberFormat="true" applyFont="true" applyFill="true" applyBorder="true" applyAlignment="true">
      <alignment horizontal="right" vertical="center"/>
    </xf>
    <xf numFmtId="177" fontId="26" fillId="0" borderId="5" xfId="19" applyNumberFormat="true" applyFont="true" applyFill="true" applyBorder="true" applyAlignment="true">
      <alignment horizontal="left" vertical="center"/>
    </xf>
    <xf numFmtId="177" fontId="45" fillId="0" borderId="6" xfId="2" applyNumberFormat="true" applyFont="true" applyFill="true" applyBorder="true" applyAlignment="true">
      <alignment horizontal="right" vertical="center"/>
    </xf>
    <xf numFmtId="177" fontId="45" fillId="0" borderId="5" xfId="10" applyNumberFormat="true" applyFont="true" applyFill="true" applyBorder="true" applyAlignment="true">
      <alignment horizontal="right" vertical="center"/>
    </xf>
    <xf numFmtId="177" fontId="45" fillId="0" borderId="8" xfId="2" applyNumberFormat="true" applyFont="true" applyFill="true" applyBorder="true" applyAlignment="true">
      <alignment horizontal="right" vertical="center"/>
    </xf>
    <xf numFmtId="49" fontId="40" fillId="0" borderId="5" xfId="19" applyNumberFormat="true" applyFont="true" applyFill="true" applyBorder="true" applyAlignment="true">
      <alignment horizontal="center" vertical="center"/>
    </xf>
    <xf numFmtId="177" fontId="26" fillId="0" borderId="5" xfId="10" applyNumberFormat="true" applyFont="true" applyFill="true" applyBorder="true" applyAlignment="true" applyProtection="true">
      <alignment horizontal="right" vertical="center"/>
    </xf>
    <xf numFmtId="0" fontId="6" fillId="0" borderId="5" xfId="0" applyFont="true" applyFill="true" applyBorder="true" applyAlignment="true">
      <alignment vertical="center"/>
    </xf>
    <xf numFmtId="177" fontId="34" fillId="0" borderId="0" xfId="2" applyNumberFormat="true" applyFont="true" applyFill="true" applyBorder="true" applyAlignment="true">
      <alignment horizontal="centerContinuous" vertical="center"/>
    </xf>
    <xf numFmtId="9" fontId="34" fillId="0" borderId="0" xfId="2" applyNumberFormat="true" applyFont="true" applyFill="true" applyBorder="true" applyAlignment="true">
      <alignment horizontal="centerContinuous" vertical="center"/>
    </xf>
    <xf numFmtId="9" fontId="26" fillId="0" borderId="0" xfId="2" applyNumberFormat="true" applyFont="true" applyFill="true" applyBorder="true" applyAlignment="true">
      <alignment horizontal="center" vertical="center"/>
    </xf>
    <xf numFmtId="182" fontId="39" fillId="0" borderId="5" xfId="2" applyNumberFormat="true" applyFont="true" applyFill="true" applyBorder="true" applyAlignment="true">
      <alignment horizontal="right" vertical="center"/>
    </xf>
    <xf numFmtId="177" fontId="39" fillId="0" borderId="5" xfId="2" applyNumberFormat="true" applyFont="true" applyFill="true" applyBorder="true" applyAlignment="true">
      <alignment horizontal="right" vertical="center"/>
    </xf>
    <xf numFmtId="0" fontId="26" fillId="0" borderId="5" xfId="2" applyFont="true" applyFill="true" applyBorder="true" applyAlignment="true">
      <alignment vertical="center"/>
    </xf>
    <xf numFmtId="177" fontId="26" fillId="0" borderId="0" xfId="19" applyNumberFormat="true" applyFont="true" applyFill="true" applyBorder="true" applyAlignment="true">
      <alignment horizontal="left" vertical="center" indent="1"/>
    </xf>
    <xf numFmtId="177" fontId="26" fillId="0" borderId="5" xfId="2" applyNumberFormat="true" applyFont="true" applyFill="true" applyBorder="true" applyAlignment="true">
      <alignment vertical="center"/>
    </xf>
    <xf numFmtId="177" fontId="45" fillId="0" borderId="0" xfId="2" applyNumberFormat="true" applyFont="true" applyFill="true" applyBorder="true" applyAlignment="true">
      <alignment horizontal="right" vertical="center"/>
    </xf>
    <xf numFmtId="177" fontId="23" fillId="0" borderId="0" xfId="4" applyNumberFormat="true" applyFont="true" applyFill="true" applyBorder="true" applyAlignment="true">
      <alignment horizontal="center" vertical="center" wrapText="true"/>
    </xf>
    <xf numFmtId="177" fontId="26" fillId="0" borderId="5" xfId="4" applyNumberFormat="true" applyFont="true" applyFill="true" applyBorder="true" applyAlignment="true">
      <alignment vertical="center" wrapText="true"/>
    </xf>
    <xf numFmtId="0" fontId="46" fillId="0" borderId="0" xfId="2" applyFont="true" applyFill="true" applyBorder="true" applyAlignment="true">
      <alignment vertical="center"/>
    </xf>
    <xf numFmtId="0" fontId="40" fillId="0" borderId="0" xfId="2" applyFont="true" applyFill="true" applyBorder="true" applyAlignment="true">
      <alignment horizontal="left" vertical="center"/>
    </xf>
    <xf numFmtId="0" fontId="47" fillId="0" borderId="0" xfId="2" applyFont="true" applyFill="true" applyBorder="true" applyAlignment="true">
      <alignment vertical="center"/>
    </xf>
    <xf numFmtId="3" fontId="26" fillId="0" borderId="0" xfId="2" applyNumberFormat="true" applyFont="true" applyFill="true" applyBorder="true" applyAlignment="true">
      <alignment vertical="center"/>
    </xf>
    <xf numFmtId="177" fontId="26" fillId="0" borderId="0" xfId="2" applyNumberFormat="true" applyFont="true" applyFill="true" applyBorder="true" applyAlignment="true">
      <alignment vertical="center"/>
    </xf>
    <xf numFmtId="38" fontId="26" fillId="0" borderId="0" xfId="2" applyNumberFormat="true" applyFont="true" applyFill="true" applyBorder="true" applyAlignment="true">
      <alignment vertical="center"/>
    </xf>
    <xf numFmtId="183" fontId="26" fillId="0" borderId="0" xfId="2" applyNumberFormat="true" applyFont="true" applyFill="true" applyBorder="true" applyAlignment="true">
      <alignment vertical="center"/>
    </xf>
    <xf numFmtId="9" fontId="26" fillId="0" borderId="0" xfId="2" applyNumberFormat="true" applyFont="true" applyFill="true" applyBorder="true" applyAlignment="true">
      <alignment vertical="center"/>
    </xf>
    <xf numFmtId="49" fontId="41" fillId="0" borderId="0" xfId="2" applyNumberFormat="true" applyFont="true" applyFill="true" applyBorder="true" applyAlignment="true">
      <alignment horizontal="centerContinuous" vertical="center"/>
    </xf>
    <xf numFmtId="3" fontId="46" fillId="0" borderId="0" xfId="2" applyNumberFormat="true" applyFont="true" applyFill="true" applyBorder="true" applyAlignment="true">
      <alignment horizontal="centerContinuous" vertical="center"/>
    </xf>
    <xf numFmtId="177" fontId="46" fillId="0" borderId="0" xfId="2" applyNumberFormat="true" applyFont="true" applyFill="true" applyBorder="true" applyAlignment="true">
      <alignment horizontal="centerContinuous" vertical="center"/>
    </xf>
    <xf numFmtId="10" fontId="26" fillId="0" borderId="0" xfId="2" applyNumberFormat="true" applyFont="true" applyFill="true" applyBorder="true" applyAlignment="true">
      <alignment vertical="center"/>
    </xf>
    <xf numFmtId="177" fontId="40" fillId="0" borderId="13" xfId="19" applyNumberFormat="true" applyFont="true" applyFill="true" applyBorder="true" applyAlignment="true">
      <alignment horizontal="center" vertical="center" wrapText="true"/>
    </xf>
    <xf numFmtId="177" fontId="40" fillId="0" borderId="12" xfId="2" applyNumberFormat="true" applyFont="true" applyFill="true" applyBorder="true" applyAlignment="true">
      <alignment horizontal="right" vertical="center"/>
    </xf>
    <xf numFmtId="177" fontId="39" fillId="0" borderId="12" xfId="2" applyNumberFormat="true" applyFont="true" applyFill="true" applyBorder="true" applyAlignment="true">
      <alignment horizontal="right" vertical="center"/>
    </xf>
    <xf numFmtId="38" fontId="46" fillId="0" borderId="0" xfId="2" applyNumberFormat="true" applyFont="true" applyFill="true" applyBorder="true" applyAlignment="true">
      <alignment horizontal="centerContinuous" vertical="center"/>
    </xf>
    <xf numFmtId="0" fontId="46" fillId="0" borderId="0" xfId="2" applyFont="true" applyFill="true" applyBorder="true" applyAlignment="true">
      <alignment horizontal="centerContinuous" vertical="center"/>
    </xf>
    <xf numFmtId="38" fontId="39" fillId="0" borderId="6" xfId="2" applyNumberFormat="true" applyFont="true" applyFill="true" applyBorder="true" applyAlignment="true">
      <alignment horizontal="centerContinuous" vertical="center"/>
    </xf>
    <xf numFmtId="38" fontId="40" fillId="0" borderId="8" xfId="19" applyNumberFormat="true" applyFont="true" applyFill="true" applyBorder="true" applyAlignment="true">
      <alignment horizontal="center" vertical="center" wrapText="true"/>
    </xf>
    <xf numFmtId="9" fontId="47" fillId="0" borderId="5" xfId="2" applyNumberFormat="true" applyFont="true" applyFill="true" applyBorder="true" applyAlignment="true">
      <alignment horizontal="right" vertical="center"/>
    </xf>
    <xf numFmtId="182" fontId="47" fillId="0" borderId="5" xfId="2" applyNumberFormat="true" applyFont="true" applyFill="true" applyBorder="true" applyAlignment="true">
      <alignment horizontal="right" vertical="center"/>
    </xf>
    <xf numFmtId="9" fontId="26" fillId="0" borderId="5" xfId="2" applyNumberFormat="true" applyFont="true" applyFill="true" applyBorder="true" applyAlignment="true">
      <alignment horizontal="right" vertical="center"/>
    </xf>
    <xf numFmtId="0" fontId="26" fillId="0" borderId="5" xfId="2" applyNumberFormat="true" applyFont="true" applyFill="true" applyBorder="true" applyAlignment="true" applyProtection="true">
      <alignment horizontal="left" vertical="center" indent="1"/>
      <protection locked="false"/>
    </xf>
    <xf numFmtId="183" fontId="26" fillId="0" borderId="5" xfId="2" applyNumberFormat="true" applyFont="true" applyFill="true" applyBorder="true" applyAlignment="true">
      <alignment vertical="center"/>
    </xf>
    <xf numFmtId="0" fontId="26" fillId="0" borderId="12" xfId="2" applyFont="true" applyFill="true" applyBorder="true" applyAlignment="true">
      <alignment vertical="center"/>
    </xf>
    <xf numFmtId="9" fontId="46" fillId="0" borderId="0" xfId="2" applyNumberFormat="true" applyFont="true" applyFill="true" applyBorder="true" applyAlignment="true">
      <alignment horizontal="centerContinuous" vertical="center"/>
    </xf>
    <xf numFmtId="177" fontId="39" fillId="0" borderId="12" xfId="2" applyNumberFormat="true" applyFont="true" applyFill="true" applyBorder="true" applyAlignment="true">
      <alignment horizontal="centerContinuous" vertical="center"/>
    </xf>
    <xf numFmtId="9" fontId="39" fillId="0" borderId="12" xfId="2" applyNumberFormat="true" applyFont="true" applyFill="true" applyBorder="true" applyAlignment="true">
      <alignment horizontal="centerContinuous" vertical="center"/>
    </xf>
    <xf numFmtId="38" fontId="40" fillId="0" borderId="18" xfId="19" applyNumberFormat="true" applyFont="true" applyFill="true" applyBorder="true" applyAlignment="true">
      <alignment horizontal="center" vertical="center" wrapText="true"/>
    </xf>
    <xf numFmtId="9" fontId="40" fillId="0" borderId="18" xfId="19" applyNumberFormat="true" applyFont="true" applyFill="true" applyBorder="true" applyAlignment="true">
      <alignment horizontal="center" vertical="center" wrapText="true"/>
    </xf>
    <xf numFmtId="38" fontId="40" fillId="0" borderId="12" xfId="19" applyNumberFormat="true" applyFont="true" applyFill="true" applyBorder="true" applyAlignment="true">
      <alignment horizontal="center" vertical="center" wrapText="true"/>
    </xf>
    <xf numFmtId="0" fontId="44" fillId="0" borderId="5" xfId="2" applyFont="true" applyFill="true" applyBorder="true" applyAlignment="true">
      <alignment vertical="center"/>
    </xf>
    <xf numFmtId="185" fontId="24" fillId="0" borderId="5" xfId="0" applyNumberFormat="true" applyFont="true" applyFill="true" applyBorder="true" applyAlignment="true">
      <alignment vertical="center"/>
    </xf>
    <xf numFmtId="9" fontId="26" fillId="0" borderId="19" xfId="2" applyNumberFormat="true" applyFont="true" applyFill="true" applyBorder="true" applyAlignment="true">
      <alignment horizontal="center" vertical="center"/>
    </xf>
    <xf numFmtId="0" fontId="48"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pplyFill="true" applyAlignment="true">
      <alignment horizontal="center"/>
    </xf>
    <xf numFmtId="0" fontId="19" fillId="0" borderId="0" xfId="0" applyFont="true" applyFill="true" applyAlignment="true">
      <alignment horizontal="center" vertical="center"/>
    </xf>
    <xf numFmtId="0" fontId="14" fillId="0" borderId="5" xfId="0" applyFont="true" applyFill="true" applyBorder="true" applyAlignment="true">
      <alignment horizontal="center" vertical="center"/>
    </xf>
    <xf numFmtId="0" fontId="9" fillId="0" borderId="5" xfId="0" applyFont="true" applyFill="true" applyBorder="true" applyAlignment="true">
      <alignment vertical="center"/>
    </xf>
    <xf numFmtId="49" fontId="9" fillId="0" borderId="5" xfId="0" applyNumberFormat="true" applyFont="true" applyFill="true" applyBorder="true" applyAlignment="true">
      <alignment horizontal="center" vertical="center"/>
    </xf>
    <xf numFmtId="0" fontId="9" fillId="0" borderId="5" xfId="0" applyNumberFormat="true" applyFont="true" applyFill="true" applyBorder="true" applyAlignment="true">
      <alignment horizontal="center" vertical="center"/>
    </xf>
    <xf numFmtId="0" fontId="9" fillId="0" borderId="6" xfId="0" applyFont="true" applyFill="true" applyBorder="true" applyAlignment="true">
      <alignment vertical="center"/>
    </xf>
    <xf numFmtId="0" fontId="15" fillId="0" borderId="0" xfId="70" applyAlignment="true"/>
    <xf numFmtId="0" fontId="49" fillId="0" borderId="0" xfId="70" applyFont="true" applyAlignment="true"/>
    <xf numFmtId="0" fontId="50" fillId="0" borderId="0" xfId="70" applyFont="true" applyAlignment="true">
      <alignment horizontal="center"/>
    </xf>
    <xf numFmtId="0" fontId="51" fillId="0" borderId="0" xfId="70" applyFont="true" applyAlignment="true">
      <alignment horizontal="center"/>
    </xf>
    <xf numFmtId="49" fontId="51" fillId="0" borderId="0" xfId="70" applyNumberFormat="true" applyFont="true" applyAlignment="true">
      <alignment horizontal="center"/>
    </xf>
    <xf numFmtId="180" fontId="15" fillId="0" borderId="0" xfId="70" applyNumberFormat="true" applyAlignment="true"/>
    <xf numFmtId="180" fontId="50" fillId="0" borderId="0" xfId="70" applyNumberFormat="true" applyFont="true" applyAlignment="true">
      <alignment horizontal="center"/>
    </xf>
    <xf numFmtId="180" fontId="51" fillId="0" borderId="0" xfId="70" applyNumberFormat="true" applyFont="true" applyAlignment="true">
      <alignment horizontal="center"/>
    </xf>
  </cellXfs>
  <cellStyles count="72">
    <cellStyle name="常规" xfId="0" builtinId="0"/>
    <cellStyle name="常规_政府性基金（1-14）" xfId="1"/>
    <cellStyle name="常规_2009年政府预算表1-4" xfId="2"/>
    <cellStyle name="常规_2006年全省基金完成情况表1 2" xfId="3"/>
    <cellStyle name="常规_政府性基金（1-14）_基金预算表)" xfId="4"/>
    <cellStyle name="常规_2015年政府性基金编制（总表）" xfId="5"/>
    <cellStyle name="常规_2015年社会保险基金预算--to林奎兑" xfId="6"/>
    <cellStyle name="常规_13收" xfId="7"/>
    <cellStyle name="常规_附件22015年海南省财政预算调整草案0515_2016年财力测算1117（二切表）" xfId="8"/>
    <cellStyle name="常规_2007年分级补助表" xfId="9"/>
    <cellStyle name="常规 2" xfId="10"/>
    <cellStyle name="常规_2013年省本级国有资本经营预算陈小聪20130115" xfId="11"/>
    <cellStyle name="常规 17" xfId="12"/>
    <cellStyle name="常规_13支" xfId="13"/>
    <cellStyle name="常规_政府性基金（1-14）_基金预算表（1-18）" xfId="14"/>
    <cellStyle name="60% - 强调文字颜色 6" xfId="15" builtinId="52"/>
    <cellStyle name="20% - 强调文字颜色 6" xfId="16" builtinId="50"/>
    <cellStyle name="输出" xfId="17" builtinId="21"/>
    <cellStyle name="检查单元格" xfId="18" builtinId="23"/>
    <cellStyle name="常规_全省与省本级执行及预算表（最后稿0121 2" xfId="19"/>
    <cellStyle name="差" xfId="20" builtinId="27"/>
    <cellStyle name="标题 1" xfId="21" builtinId="16"/>
    <cellStyle name="解释性文本" xfId="22" builtinId="53"/>
    <cellStyle name="标题 2" xfId="23" builtinId="17"/>
    <cellStyle name="40% - 强调文字颜色 5" xfId="24" builtinId="47"/>
    <cellStyle name="千位分隔[0]" xfId="25" builtinId="6"/>
    <cellStyle name="40% - 强调文字颜色 6" xfId="26" builtinId="51"/>
    <cellStyle name="超链接" xfId="27" builtinId="8"/>
    <cellStyle name="强调文字颜色 5" xfId="28" builtinId="45"/>
    <cellStyle name="标题 3" xfId="29" builtinId="18"/>
    <cellStyle name="千位分隔_2009年政府预算表1-4" xfId="30"/>
    <cellStyle name="汇总" xfId="31" builtinId="25"/>
    <cellStyle name="20% - 强调文字颜色 1" xfId="32" builtinId="30"/>
    <cellStyle name="40% - 强调文字颜色 1" xfId="33" builtinId="31"/>
    <cellStyle name="强调文字颜色 6" xfId="34" builtinId="49"/>
    <cellStyle name="千位分隔" xfId="35" builtinId="3"/>
    <cellStyle name="标题" xfId="36" builtinId="15"/>
    <cellStyle name="已访问的超链接" xfId="37" builtinId="9"/>
    <cellStyle name="40% - 强调文字颜色 4" xfId="38" builtinId="43"/>
    <cellStyle name="链接单元格" xfId="39" builtinId="24"/>
    <cellStyle name="常规_2007年云南省向人大报送政府收支预算表格式编制过程表 2 2" xfId="40"/>
    <cellStyle name="标题 4" xfId="41" builtinId="19"/>
    <cellStyle name="20% - 强调文字颜色 2" xfId="42" builtinId="34"/>
    <cellStyle name="常规 10" xfId="43"/>
    <cellStyle name="货币[0]" xfId="44" builtinId="7"/>
    <cellStyle name="警告文本" xfId="45" builtinId="11"/>
    <cellStyle name="40% - 强调文字颜色 2" xfId="46" builtinId="35"/>
    <cellStyle name="注释" xfId="47" builtinId="10"/>
    <cellStyle name="60% - 强调文字颜色 3" xfId="48" builtinId="40"/>
    <cellStyle name="好" xfId="49" builtinId="26"/>
    <cellStyle name="20% - 强调文字颜色 5" xfId="50" builtinId="46"/>
    <cellStyle name="适中" xfId="51" builtinId="28"/>
    <cellStyle name="计算" xfId="52" builtinId="22"/>
    <cellStyle name="强调文字颜色 1" xfId="53" builtinId="29"/>
    <cellStyle name="60% - 强调文字颜色 4" xfId="54" builtinId="44"/>
    <cellStyle name="60% - 强调文字颜色 1" xfId="55" builtinId="32"/>
    <cellStyle name="常规_2006年全省基金完成情况表1" xfId="56"/>
    <cellStyle name="强调文字颜色 2" xfId="57" builtinId="33"/>
    <cellStyle name="常规_附件二之三" xfId="58"/>
    <cellStyle name="60% - 强调文字颜色 5" xfId="59" builtinId="48"/>
    <cellStyle name="百分比" xfId="60" builtinId="5"/>
    <cellStyle name="60% - 强调文字颜色 2" xfId="61" builtinId="36"/>
    <cellStyle name="货币" xfId="62" builtinId="4"/>
    <cellStyle name="强调文字颜色 3" xfId="63" builtinId="37"/>
    <cellStyle name="20% - 强调文字颜色 3" xfId="64" builtinId="38"/>
    <cellStyle name="输入" xfId="65" builtinId="20"/>
    <cellStyle name="40% - 强调文字颜色 3" xfId="66" builtinId="39"/>
    <cellStyle name="强调文字颜色 4" xfId="67" builtinId="41"/>
    <cellStyle name="常规_全省与省本级执行及预算表（最后稿0121" xfId="68"/>
    <cellStyle name="常规_报预算 (终版）2015年省本级国有资本经营预算表20141221" xfId="69"/>
    <cellStyle name="常规_2008年预算草案表" xfId="70"/>
    <cellStyle name="20% - 强调文字颜色 4" xfId="71" builtinId="42"/>
  </cellStyles>
  <dxfs count="1">
    <dxf>
      <font>
        <b val="1"/>
        <i val="0"/>
      </font>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39044;&#31639;/2019&#39044;&#31639;/&#20154;&#22823;/RecoveredExternalLink2"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Zqh003/d/&#35774;&#22791;/&#21407;&#22987;/814/13 &#38081;&#36335;&#37197;&#2021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Zqh003/d/&#35774;&#22791;/&#21407;&#22987;/814/20 &#36816;&#36755;&#20844;&#214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L:/&#20892;&#21475;&#24037;&#20316;&#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Zqh003/d/&#35774;&#22791;/&#21407;&#22987;/814/13 &#38081;&#36335;&#37197;&#202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Zqh003/d/&#35774;&#22791;/&#21407;&#22987;/814/20 &#36816;&#36755;&#20844;&#214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L:/&#20892;&#21475;&#24037;&#20316;&#29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06001305/06001305/06001305/5.25&#24037;&#20316;/6.17/&#39044;&#31639;&#22823;&#26412;/RecoveredExternalLink2"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2&#24180;//data/20211202&#38472;&#39062;/&#39044;&#31639;&#31185;/2022&#24180;&#25919;&#24220;&#39044;&#31639;/&#39044;&#31639;&#25253;&#21578;/2021&#24180;&#23450;&#31295;//CY/7.22/&#39044;&#31639;/&#39044;&#31639;&#22823;&#26412;/RecoveredExternalLink2"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1&#24180;&#23450;&#31295;/Zqh003/d/&#35774;&#22791;/&#21407;&#22987;/814/13 &#38081;&#36335;&#37197;&#202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F:/home/user/&#26700;&#38754;/&#20154;&#22823;&#25253;&#21578;&#26032;&#29256;&#26412;/&#19978;&#20154;&#22823;//home/user/&#26700;&#38754;/&#20154;&#22823;&#25253;&#21578;&#26032;&#29256;&#26412;/2023.1.2/2023.1.1&#22269;&#24211;&#24180;&#24230;&#35797;&#31639;&#24179;&#34913;&#34920;//data/20211202&#38472;&#39062;/&#39044;&#31639;&#31185;/2022&#24180;&#25919;&#24220;&#39044;&#31639;/&#39044;&#31639;&#25253;&#21578;/2021&#24180;&#23450;&#31295;/Zqh003/d/&#35774;&#22791;/&#21407;&#22987;/814/20 &#36816;&#36755;&#20844;&#2149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Seagate Expansion Drive/11111111111111/2.8&#26085;&#24037;&#20316;///home/user/&#26700;&#38754;/&#20154;&#22823;&#25253;&#21578;&#26032;&#29256;&#26412;/&#19978;&#20154;&#22823;//home/user/&#26700;&#38754;/&#20154;&#22823;&#25253;&#21578;&#26032;&#29256;&#26412;/2023.1.2/2023.1.1&#22269;&#24211;&#24180;&#24230;&#35797;&#31639;&#24179;&#34913;&#34920;///data/20211202&#38472;&#39062;/&#39044;&#31639;&#31185;/2022&#24180;&#25919;&#24220;&#39044;&#31639;/&#39044;&#31639;&#25253;&#21578;/2021&#24180;&#23450;&#31295;/L:/&#20892;&#21475;&#24037;&#20316;&#2925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13 铁路配件"/>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20 运输公司"/>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KKKKKKKK"/>
      <sheetName val=""/>
      <sheetName val="XL4Poppy"/>
      <sheetName val="13 铁路配件"/>
      <sheetName val="#REF!"/>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KKKKKKKK"/>
      <sheetName val=""/>
      <sheetName val="XL4Poppy"/>
      <sheetName val="20 运输公司"/>
      <sheetName val="13 铁路配件"/>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KKKKKKKK"/>
      <sheetName val=""/>
      <sheetName val="XL4Poppy"/>
      <sheetName val="13 铁路配件"/>
      <sheetName val="#REF!"/>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KKKKKKKK"/>
      <sheetName val=""/>
      <sheetName val="XL4Poppy"/>
      <sheetName val="20 运输公司"/>
      <sheetName val="13 铁路配件"/>
      <sheetName val="任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任务"/>
      <sheetName val="省农业厅"/>
      <sheetName val="省林业局"/>
      <sheetName val="省水务厅"/>
      <sheetName val="省海洋与渔业厅"/>
      <sheetName val="省扶贫办"/>
      <sheetName val="省农综办"/>
      <sheetName val="省西沙工委"/>
      <sheetName val="省农垦总局"/>
      <sheetName val="模板"/>
      <sheetName val="Sheet1"/>
      <sheetName val="Sheet2"/>
      <sheetName val="Sheet3"/>
      <sheetName val="13 铁路配件"/>
      <sheetName val="财力大表"/>
      <sheetName val="财力(大表) 省长汇报"/>
      <sheetName val="13_铁路配件"/>
      <sheetName val="财力(大表)_省长汇报"/>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true"/>
  </sheetPr>
  <dimension ref="A1:R58"/>
  <sheetViews>
    <sheetView showGridLines="0" showZeros="0" topLeftCell="A5" workbookViewId="0">
      <selection activeCell="F12" sqref="E12:F12"/>
    </sheetView>
  </sheetViews>
  <sheetFormatPr defaultColWidth="6.875" defaultRowHeight="14.25"/>
  <cols>
    <col min="1" max="3" width="15" style="680" customWidth="true"/>
    <col min="4" max="256" width="6.875" style="680"/>
    <col min="257" max="259" width="15" style="680" customWidth="true"/>
    <col min="260" max="512" width="6.875" style="680"/>
    <col min="513" max="515" width="15" style="680" customWidth="true"/>
    <col min="516" max="768" width="6.875" style="680"/>
    <col min="769" max="771" width="15" style="680" customWidth="true"/>
    <col min="772" max="1024" width="6.875" style="680"/>
    <col min="1025" max="1027" width="15" style="680" customWidth="true"/>
    <col min="1028" max="1280" width="6.875" style="680"/>
    <col min="1281" max="1283" width="15" style="680" customWidth="true"/>
    <col min="1284" max="1536" width="6.875" style="680"/>
    <col min="1537" max="1539" width="15" style="680" customWidth="true"/>
    <col min="1540" max="1792" width="6.875" style="680"/>
    <col min="1793" max="1795" width="15" style="680" customWidth="true"/>
    <col min="1796" max="2048" width="6.875" style="680"/>
    <col min="2049" max="2051" width="15" style="680" customWidth="true"/>
    <col min="2052" max="2304" width="6.875" style="680"/>
    <col min="2305" max="2307" width="15" style="680" customWidth="true"/>
    <col min="2308" max="2560" width="6.875" style="680"/>
    <col min="2561" max="2563" width="15" style="680" customWidth="true"/>
    <col min="2564" max="2816" width="6.875" style="680"/>
    <col min="2817" max="2819" width="15" style="680" customWidth="true"/>
    <col min="2820" max="3072" width="6.875" style="680"/>
    <col min="3073" max="3075" width="15" style="680" customWidth="true"/>
    <col min="3076" max="3328" width="6.875" style="680"/>
    <col min="3329" max="3331" width="15" style="680" customWidth="true"/>
    <col min="3332" max="3584" width="6.875" style="680"/>
    <col min="3585" max="3587" width="15" style="680" customWidth="true"/>
    <col min="3588" max="3840" width="6.875" style="680"/>
    <col min="3841" max="3843" width="15" style="680" customWidth="true"/>
    <col min="3844" max="4096" width="6.875" style="680"/>
    <col min="4097" max="4099" width="15" style="680" customWidth="true"/>
    <col min="4100" max="4352" width="6.875" style="680"/>
    <col min="4353" max="4355" width="15" style="680" customWidth="true"/>
    <col min="4356" max="4608" width="6.875" style="680"/>
    <col min="4609" max="4611" width="15" style="680" customWidth="true"/>
    <col min="4612" max="4864" width="6.875" style="680"/>
    <col min="4865" max="4867" width="15" style="680" customWidth="true"/>
    <col min="4868" max="5120" width="6.875" style="680"/>
    <col min="5121" max="5123" width="15" style="680" customWidth="true"/>
    <col min="5124" max="5376" width="6.875" style="680"/>
    <col min="5377" max="5379" width="15" style="680" customWidth="true"/>
    <col min="5380" max="5632" width="6.875" style="680"/>
    <col min="5633" max="5635" width="15" style="680" customWidth="true"/>
    <col min="5636" max="5888" width="6.875" style="680"/>
    <col min="5889" max="5891" width="15" style="680" customWidth="true"/>
    <col min="5892" max="6144" width="6.875" style="680"/>
    <col min="6145" max="6147" width="15" style="680" customWidth="true"/>
    <col min="6148" max="6400" width="6.875" style="680"/>
    <col min="6401" max="6403" width="15" style="680" customWidth="true"/>
    <col min="6404" max="6656" width="6.875" style="680"/>
    <col min="6657" max="6659" width="15" style="680" customWidth="true"/>
    <col min="6660" max="6912" width="6.875" style="680"/>
    <col min="6913" max="6915" width="15" style="680" customWidth="true"/>
    <col min="6916" max="7168" width="6.875" style="680"/>
    <col min="7169" max="7171" width="15" style="680" customWidth="true"/>
    <col min="7172" max="7424" width="6.875" style="680"/>
    <col min="7425" max="7427" width="15" style="680" customWidth="true"/>
    <col min="7428" max="7680" width="6.875" style="680"/>
    <col min="7681" max="7683" width="15" style="680" customWidth="true"/>
    <col min="7684" max="7936" width="6.875" style="680"/>
    <col min="7937" max="7939" width="15" style="680" customWidth="true"/>
    <col min="7940" max="8192" width="6.875" style="680"/>
    <col min="8193" max="8195" width="15" style="680" customWidth="true"/>
    <col min="8196" max="8448" width="6.875" style="680"/>
    <col min="8449" max="8451" width="15" style="680" customWidth="true"/>
    <col min="8452" max="8704" width="6.875" style="680"/>
    <col min="8705" max="8707" width="15" style="680" customWidth="true"/>
    <col min="8708" max="8960" width="6.875" style="680"/>
    <col min="8961" max="8963" width="15" style="680" customWidth="true"/>
    <col min="8964" max="9216" width="6.875" style="680"/>
    <col min="9217" max="9219" width="15" style="680" customWidth="true"/>
    <col min="9220" max="9472" width="6.875" style="680"/>
    <col min="9473" max="9475" width="15" style="680" customWidth="true"/>
    <col min="9476" max="9728" width="6.875" style="680"/>
    <col min="9729" max="9731" width="15" style="680" customWidth="true"/>
    <col min="9732" max="9984" width="6.875" style="680"/>
    <col min="9985" max="9987" width="15" style="680" customWidth="true"/>
    <col min="9988" max="10240" width="6.875" style="680"/>
    <col min="10241" max="10243" width="15" style="680" customWidth="true"/>
    <col min="10244" max="10496" width="6.875" style="680"/>
    <col min="10497" max="10499" width="15" style="680" customWidth="true"/>
    <col min="10500" max="10752" width="6.875" style="680"/>
    <col min="10753" max="10755" width="15" style="680" customWidth="true"/>
    <col min="10756" max="11008" width="6.875" style="680"/>
    <col min="11009" max="11011" width="15" style="680" customWidth="true"/>
    <col min="11012" max="11264" width="6.875" style="680"/>
    <col min="11265" max="11267" width="15" style="680" customWidth="true"/>
    <col min="11268" max="11520" width="6.875" style="680"/>
    <col min="11521" max="11523" width="15" style="680" customWidth="true"/>
    <col min="11524" max="11776" width="6.875" style="680"/>
    <col min="11777" max="11779" width="15" style="680" customWidth="true"/>
    <col min="11780" max="12032" width="6.875" style="680"/>
    <col min="12033" max="12035" width="15" style="680" customWidth="true"/>
    <col min="12036" max="12288" width="6.875" style="680"/>
    <col min="12289" max="12291" width="15" style="680" customWidth="true"/>
    <col min="12292" max="12544" width="6.875" style="680"/>
    <col min="12545" max="12547" width="15" style="680" customWidth="true"/>
    <col min="12548" max="12800" width="6.875" style="680"/>
    <col min="12801" max="12803" width="15" style="680" customWidth="true"/>
    <col min="12804" max="13056" width="6.875" style="680"/>
    <col min="13057" max="13059" width="15" style="680" customWidth="true"/>
    <col min="13060" max="13312" width="6.875" style="680"/>
    <col min="13313" max="13315" width="15" style="680" customWidth="true"/>
    <col min="13316" max="13568" width="6.875" style="680"/>
    <col min="13569" max="13571" width="15" style="680" customWidth="true"/>
    <col min="13572" max="13824" width="6.875" style="680"/>
    <col min="13825" max="13827" width="15" style="680" customWidth="true"/>
    <col min="13828" max="14080" width="6.875" style="680"/>
    <col min="14081" max="14083" width="15" style="680" customWidth="true"/>
    <col min="14084" max="14336" width="6.875" style="680"/>
    <col min="14337" max="14339" width="15" style="680" customWidth="true"/>
    <col min="14340" max="14592" width="6.875" style="680"/>
    <col min="14593" max="14595" width="15" style="680" customWidth="true"/>
    <col min="14596" max="14848" width="6.875" style="680"/>
    <col min="14849" max="14851" width="15" style="680" customWidth="true"/>
    <col min="14852" max="15104" width="6.875" style="680"/>
    <col min="15105" max="15107" width="15" style="680" customWidth="true"/>
    <col min="15108" max="15360" width="6.875" style="680"/>
    <col min="15361" max="15363" width="15" style="680" customWidth="true"/>
    <col min="15364" max="15616" width="6.875" style="680"/>
    <col min="15617" max="15619" width="15" style="680" customWidth="true"/>
    <col min="15620" max="15872" width="6.875" style="680"/>
    <col min="15873" max="15875" width="15" style="680" customWidth="true"/>
    <col min="15876" max="16128" width="6.875" style="680"/>
    <col min="16129" max="16131" width="15" style="680" customWidth="true"/>
    <col min="16132" max="16384" width="6.875" style="680"/>
  </cols>
  <sheetData>
    <row r="1" ht="20.25" spans="1:3">
      <c r="A1" s="681"/>
      <c r="B1" s="681"/>
      <c r="C1" s="681"/>
    </row>
    <row r="2" ht="20.25" spans="1:3">
      <c r="A2" s="681"/>
      <c r="B2" s="681"/>
      <c r="C2" s="681"/>
    </row>
    <row r="7" ht="88.5" customHeight="true" spans="5:12">
      <c r="E7" s="685"/>
      <c r="F7" s="685"/>
      <c r="K7" s="685"/>
      <c r="L7" s="685"/>
    </row>
    <row r="8" ht="55.5" customHeight="true" spans="1:18">
      <c r="A8" s="682" t="s">
        <v>0</v>
      </c>
      <c r="B8" s="682"/>
      <c r="C8" s="682"/>
      <c r="D8" s="682"/>
      <c r="E8" s="686"/>
      <c r="F8" s="686"/>
      <c r="G8" s="682"/>
      <c r="H8" s="682"/>
      <c r="I8" s="682"/>
      <c r="J8" s="682"/>
      <c r="K8" s="686"/>
      <c r="L8" s="686"/>
      <c r="M8" s="682"/>
      <c r="N8" s="682"/>
      <c r="O8" s="682"/>
      <c r="P8" s="682"/>
      <c r="Q8" s="682"/>
      <c r="R8" s="682"/>
    </row>
    <row r="9" ht="11.25" customHeight="true" spans="1:18">
      <c r="A9" s="682"/>
      <c r="B9" s="682"/>
      <c r="C9" s="682"/>
      <c r="D9" s="682"/>
      <c r="E9" s="686"/>
      <c r="F9" s="686"/>
      <c r="G9" s="682"/>
      <c r="H9" s="682"/>
      <c r="I9" s="682"/>
      <c r="J9" s="682"/>
      <c r="K9" s="686"/>
      <c r="L9" s="686"/>
      <c r="M9" s="682"/>
      <c r="N9" s="682"/>
      <c r="O9" s="682"/>
      <c r="P9" s="682"/>
      <c r="Q9" s="682"/>
      <c r="R9" s="682"/>
    </row>
    <row r="10" ht="46.5" spans="1:18">
      <c r="A10" s="682" t="s">
        <v>1</v>
      </c>
      <c r="B10" s="682"/>
      <c r="C10" s="682"/>
      <c r="D10" s="682"/>
      <c r="E10" s="686"/>
      <c r="F10" s="686"/>
      <c r="G10" s="682"/>
      <c r="H10" s="682"/>
      <c r="I10" s="682"/>
      <c r="J10" s="682"/>
      <c r="K10" s="686"/>
      <c r="L10" s="686"/>
      <c r="M10" s="682"/>
      <c r="N10" s="682"/>
      <c r="O10" s="682"/>
      <c r="P10" s="682"/>
      <c r="Q10" s="682"/>
      <c r="R10" s="682"/>
    </row>
    <row r="11" spans="5:12">
      <c r="E11" s="685"/>
      <c r="F11" s="685"/>
      <c r="K11" s="685"/>
      <c r="L11" s="685"/>
    </row>
    <row r="12" spans="5:12">
      <c r="E12" s="685"/>
      <c r="F12" s="685"/>
      <c r="K12" s="685"/>
      <c r="L12" s="685"/>
    </row>
    <row r="13" ht="18.75" customHeight="true" spans="5:12">
      <c r="E13" s="685"/>
      <c r="F13" s="685"/>
      <c r="K13" s="685"/>
      <c r="L13" s="685"/>
    </row>
    <row r="14" ht="30" customHeight="true" spans="5:12">
      <c r="E14" s="685"/>
      <c r="F14" s="685"/>
      <c r="K14" s="685"/>
      <c r="L14" s="685"/>
    </row>
    <row r="15" ht="6" customHeight="true" spans="5:12">
      <c r="E15" s="685"/>
      <c r="F15" s="685"/>
      <c r="K15" s="685"/>
      <c r="L15" s="685"/>
    </row>
    <row r="16" ht="8.25" hidden="true" customHeight="true" spans="5:12">
      <c r="E16" s="685"/>
      <c r="F16" s="685"/>
      <c r="K16" s="685"/>
      <c r="L16" s="685"/>
    </row>
    <row r="17" ht="22.5" customHeight="true" spans="5:12">
      <c r="E17" s="685"/>
      <c r="F17" s="685"/>
      <c r="K17" s="685"/>
      <c r="L17" s="685"/>
    </row>
    <row r="18" ht="32.25" spans="1:18">
      <c r="A18" s="683" t="s">
        <v>2</v>
      </c>
      <c r="B18" s="683"/>
      <c r="C18" s="683"/>
      <c r="D18" s="683"/>
      <c r="E18" s="687"/>
      <c r="F18" s="687"/>
      <c r="G18" s="683"/>
      <c r="H18" s="683"/>
      <c r="I18" s="683"/>
      <c r="J18" s="683"/>
      <c r="K18" s="687"/>
      <c r="L18" s="687"/>
      <c r="M18" s="683"/>
      <c r="N18" s="683"/>
      <c r="O18" s="683"/>
      <c r="P18" s="683"/>
      <c r="Q18" s="683"/>
      <c r="R18" s="683"/>
    </row>
    <row r="19" ht="32.25" spans="1:18">
      <c r="A19" s="684" t="s">
        <v>3</v>
      </c>
      <c r="B19" s="684"/>
      <c r="C19" s="684"/>
      <c r="D19" s="684"/>
      <c r="E19" s="684"/>
      <c r="F19" s="684"/>
      <c r="G19" s="684"/>
      <c r="H19" s="684"/>
      <c r="I19" s="684"/>
      <c r="J19" s="684"/>
      <c r="K19" s="684"/>
      <c r="L19" s="684"/>
      <c r="M19" s="684"/>
      <c r="N19" s="684"/>
      <c r="O19" s="684"/>
      <c r="P19" s="684"/>
      <c r="Q19" s="684"/>
      <c r="R19" s="684"/>
    </row>
    <row r="20" spans="5:12">
      <c r="E20" s="685"/>
      <c r="F20" s="685"/>
      <c r="K20" s="685"/>
      <c r="L20" s="685"/>
    </row>
    <row r="21" spans="5:12">
      <c r="E21" s="685"/>
      <c r="F21" s="685"/>
      <c r="K21" s="685"/>
      <c r="L21" s="685"/>
    </row>
    <row r="22" spans="5:12">
      <c r="E22" s="685"/>
      <c r="F22" s="685"/>
      <c r="K22" s="685"/>
      <c r="L22" s="685"/>
    </row>
    <row r="23" spans="5:12">
      <c r="E23" s="685"/>
      <c r="F23" s="685"/>
      <c r="K23" s="685"/>
      <c r="L23" s="685"/>
    </row>
    <row r="24" spans="5:12">
      <c r="E24" s="685"/>
      <c r="F24" s="685"/>
      <c r="K24" s="685"/>
      <c r="L24" s="685"/>
    </row>
    <row r="25" spans="5:12">
      <c r="E25" s="685"/>
      <c r="F25" s="685"/>
      <c r="K25" s="685"/>
      <c r="L25" s="685"/>
    </row>
    <row r="26" spans="5:12">
      <c r="E26" s="685"/>
      <c r="F26" s="685"/>
      <c r="K26" s="685"/>
      <c r="L26" s="685"/>
    </row>
    <row r="27" spans="5:12">
      <c r="E27" s="685"/>
      <c r="F27" s="685"/>
      <c r="K27" s="685"/>
      <c r="L27" s="685"/>
    </row>
    <row r="28" spans="5:12">
      <c r="E28" s="685"/>
      <c r="F28" s="685"/>
      <c r="K28" s="685"/>
      <c r="L28" s="685"/>
    </row>
    <row r="29" spans="5:12">
      <c r="E29" s="685"/>
      <c r="F29" s="685"/>
      <c r="K29" s="685"/>
      <c r="L29" s="685"/>
    </row>
    <row r="30" spans="5:12">
      <c r="E30" s="685"/>
      <c r="F30" s="685"/>
      <c r="K30" s="685"/>
      <c r="L30" s="685"/>
    </row>
    <row r="31" spans="5:12">
      <c r="E31" s="685"/>
      <c r="F31" s="685"/>
      <c r="K31" s="685"/>
      <c r="L31" s="685"/>
    </row>
    <row r="32" spans="5:12">
      <c r="E32" s="685"/>
      <c r="F32" s="685"/>
      <c r="K32" s="685"/>
      <c r="L32" s="685"/>
    </row>
    <row r="33" spans="5:12">
      <c r="E33" s="685"/>
      <c r="F33" s="685"/>
      <c r="K33" s="685"/>
      <c r="L33" s="685"/>
    </row>
    <row r="34" spans="5:12">
      <c r="E34" s="685"/>
      <c r="F34" s="685"/>
      <c r="K34" s="685"/>
      <c r="L34" s="685"/>
    </row>
    <row r="35" spans="5:12">
      <c r="E35" s="685"/>
      <c r="F35" s="685"/>
      <c r="K35" s="685"/>
      <c r="L35" s="685"/>
    </row>
    <row r="36" spans="5:12">
      <c r="E36" s="685"/>
      <c r="F36" s="685"/>
      <c r="K36" s="685"/>
      <c r="L36" s="685"/>
    </row>
    <row r="37" spans="5:12">
      <c r="E37" s="685"/>
      <c r="F37" s="685"/>
      <c r="K37" s="685"/>
      <c r="L37" s="685"/>
    </row>
    <row r="38" spans="5:12">
      <c r="E38" s="685"/>
      <c r="F38" s="685"/>
      <c r="K38" s="685"/>
      <c r="L38" s="685"/>
    </row>
    <row r="39" spans="5:12">
      <c r="E39" s="685"/>
      <c r="F39" s="685"/>
      <c r="K39" s="685"/>
      <c r="L39" s="685"/>
    </row>
    <row r="40" spans="5:12">
      <c r="E40" s="685"/>
      <c r="F40" s="685"/>
      <c r="K40" s="685"/>
      <c r="L40" s="685"/>
    </row>
    <row r="41" spans="5:12">
      <c r="E41" s="685"/>
      <c r="F41" s="685"/>
      <c r="K41" s="685"/>
      <c r="L41" s="685"/>
    </row>
    <row r="42" spans="5:12">
      <c r="E42" s="685"/>
      <c r="F42" s="685"/>
      <c r="K42" s="685"/>
      <c r="L42" s="685"/>
    </row>
    <row r="43" spans="5:12">
      <c r="E43" s="685"/>
      <c r="F43" s="685"/>
      <c r="K43" s="685"/>
      <c r="L43" s="685"/>
    </row>
    <row r="44" spans="5:12">
      <c r="E44" s="685"/>
      <c r="F44" s="685"/>
      <c r="K44" s="685"/>
      <c r="L44" s="685"/>
    </row>
    <row r="45" spans="5:12">
      <c r="E45" s="685"/>
      <c r="F45" s="685"/>
      <c r="K45" s="685"/>
      <c r="L45" s="685"/>
    </row>
    <row r="46" spans="5:12">
      <c r="E46" s="685"/>
      <c r="F46" s="685"/>
      <c r="K46" s="685"/>
      <c r="L46" s="685"/>
    </row>
    <row r="47" spans="5:12">
      <c r="E47" s="685"/>
      <c r="F47" s="685"/>
      <c r="K47" s="685"/>
      <c r="L47" s="685"/>
    </row>
    <row r="48" spans="5:12">
      <c r="E48" s="685"/>
      <c r="F48" s="685"/>
      <c r="K48" s="685"/>
      <c r="L48" s="685"/>
    </row>
    <row r="49" spans="5:12">
      <c r="E49" s="685"/>
      <c r="F49" s="685"/>
      <c r="K49" s="685"/>
      <c r="L49" s="685"/>
    </row>
    <row r="50" spans="5:12">
      <c r="E50" s="685"/>
      <c r="F50" s="685"/>
      <c r="K50" s="685"/>
      <c r="L50" s="685"/>
    </row>
    <row r="51" spans="5:12">
      <c r="E51" s="685"/>
      <c r="F51" s="685"/>
      <c r="K51" s="685"/>
      <c r="L51" s="685"/>
    </row>
    <row r="52" spans="5:12">
      <c r="E52" s="685"/>
      <c r="F52" s="685"/>
      <c r="K52" s="685"/>
      <c r="L52" s="685"/>
    </row>
    <row r="53" spans="5:12">
      <c r="E53" s="685"/>
      <c r="F53" s="685"/>
      <c r="K53" s="685"/>
      <c r="L53" s="685"/>
    </row>
    <row r="54" spans="5:12">
      <c r="E54" s="685"/>
      <c r="F54" s="685"/>
      <c r="K54" s="685"/>
      <c r="L54" s="685"/>
    </row>
    <row r="55" spans="5:12">
      <c r="E55" s="685"/>
      <c r="F55" s="685"/>
      <c r="K55" s="685"/>
      <c r="L55" s="685"/>
    </row>
    <row r="56" spans="5:12">
      <c r="E56" s="685"/>
      <c r="F56" s="685"/>
      <c r="K56" s="685"/>
      <c r="L56" s="685"/>
    </row>
    <row r="57" spans="5:12">
      <c r="E57" s="685"/>
      <c r="F57" s="685"/>
      <c r="K57" s="685"/>
      <c r="L57" s="685"/>
    </row>
    <row r="58" spans="5:12">
      <c r="E58" s="685"/>
      <c r="F58" s="685"/>
      <c r="K58" s="685"/>
      <c r="L58" s="685"/>
    </row>
  </sheetData>
  <mergeCells count="4">
    <mergeCell ref="A8:R8"/>
    <mergeCell ref="A10:R10"/>
    <mergeCell ref="A18:R18"/>
    <mergeCell ref="A19:R19"/>
  </mergeCells>
  <printOptions horizontalCentered="true"/>
  <pageMargins left="0.747916666666667" right="0.747916666666667" top="0.984027777777778" bottom="0.984027777777778" header="0.511805555555556" footer="0.511805555555556"/>
  <pageSetup paperSize="8"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true"/>
  </sheetPr>
  <dimension ref="A1:P25"/>
  <sheetViews>
    <sheetView showZeros="0" zoomScale="55" zoomScaleNormal="55" workbookViewId="0">
      <selection activeCell="K46" sqref="K46"/>
    </sheetView>
  </sheetViews>
  <sheetFormatPr defaultColWidth="9" defaultRowHeight="14.25"/>
  <cols>
    <col min="1" max="1" width="44.7" style="441" customWidth="true"/>
    <col min="2" max="4" width="12.625" style="442" customWidth="true"/>
    <col min="5" max="5" width="10.6666666666667" style="443" customWidth="true"/>
    <col min="6" max="6" width="12.125" style="444" customWidth="true"/>
    <col min="7" max="7" width="42.575" style="66" customWidth="true"/>
    <col min="8" max="10" width="12.625" style="442" customWidth="true"/>
    <col min="11" max="11" width="11.4666666666667" style="443" customWidth="true"/>
    <col min="12" max="12" width="10.625" style="443" customWidth="true"/>
    <col min="13" max="13" width="43.5583333333333" style="445" customWidth="true"/>
    <col min="14" max="16" width="12.625" style="442" customWidth="true"/>
    <col min="17" max="16128" width="9" style="446" customWidth="true"/>
    <col min="16129" max="16384" width="9" style="446"/>
  </cols>
  <sheetData>
    <row r="1" s="433" customFormat="true" ht="30" customHeight="true" spans="1:16">
      <c r="A1" s="447" t="s">
        <v>346</v>
      </c>
      <c r="B1" s="448"/>
      <c r="C1" s="449"/>
      <c r="D1" s="449"/>
      <c r="E1" s="470"/>
      <c r="F1" s="471"/>
      <c r="G1" s="472"/>
      <c r="H1" s="449"/>
      <c r="I1" s="449"/>
      <c r="J1" s="449"/>
      <c r="K1" s="470"/>
      <c r="L1" s="470"/>
      <c r="M1" s="448"/>
      <c r="N1" s="449"/>
      <c r="O1" s="449"/>
      <c r="P1" s="449"/>
    </row>
    <row r="2" s="434" customFormat="true" ht="30" customHeight="true" spans="1:16">
      <c r="A2" s="450" t="s">
        <v>27</v>
      </c>
      <c r="B2" s="451"/>
      <c r="C2" s="451"/>
      <c r="D2" s="451"/>
      <c r="E2" s="473"/>
      <c r="F2" s="474"/>
      <c r="G2" s="475"/>
      <c r="H2" s="451"/>
      <c r="I2" s="451"/>
      <c r="J2" s="451"/>
      <c r="K2" s="473"/>
      <c r="L2" s="473"/>
      <c r="M2" s="494"/>
      <c r="N2" s="451"/>
      <c r="O2" s="451"/>
      <c r="P2" s="451"/>
    </row>
    <row r="3" s="435" customFormat="true" ht="30" customHeight="true" spans="1:16">
      <c r="A3" s="452" t="s">
        <v>251</v>
      </c>
      <c r="B3" s="453"/>
      <c r="C3" s="453"/>
      <c r="D3" s="453"/>
      <c r="E3" s="476"/>
      <c r="F3" s="477"/>
      <c r="G3" s="453"/>
      <c r="H3" s="453"/>
      <c r="I3" s="453"/>
      <c r="J3" s="453"/>
      <c r="K3" s="476"/>
      <c r="L3" s="476"/>
      <c r="M3" s="453"/>
      <c r="N3" s="453"/>
      <c r="O3" s="453"/>
      <c r="P3" s="453"/>
    </row>
    <row r="4" s="436" customFormat="true" ht="30" customHeight="true" spans="1:16">
      <c r="A4" s="454" t="s">
        <v>278</v>
      </c>
      <c r="B4" s="455"/>
      <c r="C4" s="455"/>
      <c r="D4" s="455"/>
      <c r="E4" s="478"/>
      <c r="F4" s="479"/>
      <c r="G4" s="480" t="s">
        <v>279</v>
      </c>
      <c r="H4" s="455"/>
      <c r="I4" s="455"/>
      <c r="J4" s="455"/>
      <c r="K4" s="478"/>
      <c r="L4" s="478"/>
      <c r="M4" s="480" t="s">
        <v>280</v>
      </c>
      <c r="N4" s="455"/>
      <c r="O4" s="455"/>
      <c r="P4" s="455"/>
    </row>
    <row r="5" s="437" customFormat="true" ht="40" customHeight="true" spans="1:16">
      <c r="A5" s="454" t="s">
        <v>252</v>
      </c>
      <c r="B5" s="456" t="s">
        <v>60</v>
      </c>
      <c r="C5" s="457" t="s">
        <v>253</v>
      </c>
      <c r="D5" s="458" t="s">
        <v>62</v>
      </c>
      <c r="E5" s="481" t="s">
        <v>63</v>
      </c>
      <c r="F5" s="482"/>
      <c r="G5" s="454" t="s">
        <v>252</v>
      </c>
      <c r="H5" s="456" t="s">
        <v>60</v>
      </c>
      <c r="I5" s="457" t="s">
        <v>253</v>
      </c>
      <c r="J5" s="458" t="s">
        <v>62</v>
      </c>
      <c r="K5" s="481" t="s">
        <v>63</v>
      </c>
      <c r="L5" s="482"/>
      <c r="M5" s="454" t="s">
        <v>252</v>
      </c>
      <c r="N5" s="456" t="s">
        <v>60</v>
      </c>
      <c r="O5" s="457" t="s">
        <v>253</v>
      </c>
      <c r="P5" s="458" t="s">
        <v>62</v>
      </c>
    </row>
    <row r="6" s="437" customFormat="true" ht="30" customHeight="true" spans="1:16">
      <c r="A6" s="454"/>
      <c r="B6" s="456"/>
      <c r="C6" s="457"/>
      <c r="D6" s="458"/>
      <c r="E6" s="483" t="s">
        <v>65</v>
      </c>
      <c r="F6" s="483" t="s">
        <v>66</v>
      </c>
      <c r="G6" s="454"/>
      <c r="H6" s="456"/>
      <c r="I6" s="457"/>
      <c r="J6" s="458"/>
      <c r="K6" s="483" t="s">
        <v>65</v>
      </c>
      <c r="L6" s="483" t="s">
        <v>66</v>
      </c>
      <c r="M6" s="454"/>
      <c r="N6" s="456"/>
      <c r="O6" s="457"/>
      <c r="P6" s="458"/>
    </row>
    <row r="7" s="438" customFormat="true" ht="33" customHeight="true" spans="1:16">
      <c r="A7" s="459" t="s">
        <v>281</v>
      </c>
      <c r="B7" s="460">
        <f>B8+B12+B15+B18+B21+B24+B25</f>
        <v>436073</v>
      </c>
      <c r="C7" s="460">
        <f t="shared" ref="C7:J7" si="0">C8+C12+C15+C18+C21+C24+C25</f>
        <v>463458</v>
      </c>
      <c r="D7" s="460">
        <f t="shared" si="0"/>
        <v>471676</v>
      </c>
      <c r="E7" s="210">
        <f t="shared" ref="E7:E9" si="1">(D7/C7)</f>
        <v>1.017731919613</v>
      </c>
      <c r="F7" s="484">
        <f t="shared" ref="F7:F9" si="2">(D7-B7)/B7</f>
        <v>0.0816445870301532</v>
      </c>
      <c r="G7" s="485" t="s">
        <v>281</v>
      </c>
      <c r="H7" s="460">
        <f t="shared" si="0"/>
        <v>453638</v>
      </c>
      <c r="I7" s="460">
        <f t="shared" si="0"/>
        <v>499337</v>
      </c>
      <c r="J7" s="460">
        <f t="shared" si="0"/>
        <v>514125</v>
      </c>
      <c r="K7" s="493">
        <f t="shared" ref="K7:K9" si="3">J7/I7</f>
        <v>1.02961526984782</v>
      </c>
      <c r="L7" s="484">
        <f t="shared" ref="L7:L9" si="4">(J7-H7)/H7</f>
        <v>0.133337595175007</v>
      </c>
      <c r="M7" s="485" t="s">
        <v>281</v>
      </c>
      <c r="N7" s="495">
        <f>N12+N15</f>
        <v>96360</v>
      </c>
      <c r="O7" s="495">
        <f>O12+O15</f>
        <v>116313</v>
      </c>
      <c r="P7" s="495">
        <f>P12+P15</f>
        <v>106456</v>
      </c>
    </row>
    <row r="8" s="439" customFormat="true" ht="33" customHeight="true" spans="1:16">
      <c r="A8" s="461" t="s">
        <v>282</v>
      </c>
      <c r="B8" s="462">
        <v>196342</v>
      </c>
      <c r="C8" s="462">
        <v>200008</v>
      </c>
      <c r="D8" s="462">
        <v>199428</v>
      </c>
      <c r="E8" s="210">
        <f t="shared" si="1"/>
        <v>0.99710011599536</v>
      </c>
      <c r="F8" s="484">
        <f t="shared" si="2"/>
        <v>0.0157174725733669</v>
      </c>
      <c r="G8" s="486" t="s">
        <v>283</v>
      </c>
      <c r="H8" s="462">
        <v>217828</v>
      </c>
      <c r="I8" s="462">
        <v>199995</v>
      </c>
      <c r="J8" s="462">
        <v>197864</v>
      </c>
      <c r="K8" s="493">
        <f t="shared" si="3"/>
        <v>0.98934473361834</v>
      </c>
      <c r="L8" s="484">
        <f t="shared" si="4"/>
        <v>-0.0916502928916393</v>
      </c>
      <c r="M8" s="486" t="s">
        <v>284</v>
      </c>
      <c r="N8" s="496">
        <v>0</v>
      </c>
      <c r="O8" s="497">
        <v>0</v>
      </c>
      <c r="P8" s="497">
        <v>0</v>
      </c>
    </row>
    <row r="9" s="440" customFormat="true" ht="33" customHeight="true" spans="1:16">
      <c r="A9" s="463" t="s">
        <v>285</v>
      </c>
      <c r="B9" s="462">
        <v>123985</v>
      </c>
      <c r="C9" s="462">
        <v>125225</v>
      </c>
      <c r="D9" s="462">
        <v>132309</v>
      </c>
      <c r="E9" s="210">
        <f t="shared" si="1"/>
        <v>1.05657017368736</v>
      </c>
      <c r="F9" s="484">
        <f t="shared" si="2"/>
        <v>0.0671371536879461</v>
      </c>
      <c r="G9" s="487" t="s">
        <v>286</v>
      </c>
      <c r="H9" s="462">
        <v>177464</v>
      </c>
      <c r="I9" s="462">
        <v>189065</v>
      </c>
      <c r="J9" s="462">
        <v>188995</v>
      </c>
      <c r="K9" s="493">
        <f t="shared" si="3"/>
        <v>0.999629756961891</v>
      </c>
      <c r="L9" s="484">
        <f t="shared" si="4"/>
        <v>0.0649765586259748</v>
      </c>
      <c r="M9" s="486"/>
      <c r="N9" s="496">
        <v>0</v>
      </c>
      <c r="O9" s="497">
        <v>0</v>
      </c>
      <c r="P9" s="497">
        <v>0</v>
      </c>
    </row>
    <row r="10" s="440" customFormat="true" ht="33" customHeight="true" spans="1:16">
      <c r="A10" s="464" t="s">
        <v>287</v>
      </c>
      <c r="B10" s="462">
        <v>0</v>
      </c>
      <c r="C10" s="462">
        <v>0</v>
      </c>
      <c r="D10" s="462">
        <v>0</v>
      </c>
      <c r="E10" s="210"/>
      <c r="F10" s="484"/>
      <c r="G10" s="488" t="s">
        <v>288</v>
      </c>
      <c r="H10" s="462">
        <v>0</v>
      </c>
      <c r="I10" s="462">
        <v>0</v>
      </c>
      <c r="J10" s="462">
        <v>0</v>
      </c>
      <c r="K10" s="493"/>
      <c r="L10" s="484"/>
      <c r="M10" s="486"/>
      <c r="N10" s="496">
        <v>0</v>
      </c>
      <c r="O10" s="497">
        <v>0</v>
      </c>
      <c r="P10" s="497">
        <v>0</v>
      </c>
    </row>
    <row r="11" s="440" customFormat="true" ht="33" customHeight="true" spans="1:16">
      <c r="A11" s="464" t="s">
        <v>289</v>
      </c>
      <c r="B11" s="462">
        <v>0</v>
      </c>
      <c r="C11" s="462">
        <v>0</v>
      </c>
      <c r="D11" s="462">
        <v>0</v>
      </c>
      <c r="E11" s="210"/>
      <c r="F11" s="484"/>
      <c r="G11" s="488"/>
      <c r="H11" s="462">
        <v>0</v>
      </c>
      <c r="I11" s="462">
        <v>0</v>
      </c>
      <c r="J11" s="462">
        <v>0</v>
      </c>
      <c r="K11" s="493"/>
      <c r="L11" s="484"/>
      <c r="M11" s="486"/>
      <c r="N11" s="496">
        <v>0</v>
      </c>
      <c r="O11" s="497">
        <v>0</v>
      </c>
      <c r="P11" s="497">
        <v>0</v>
      </c>
    </row>
    <row r="12" s="440" customFormat="true" ht="33" customHeight="true" spans="1:16">
      <c r="A12" s="461" t="s">
        <v>290</v>
      </c>
      <c r="B12" s="462">
        <v>64249</v>
      </c>
      <c r="C12" s="462">
        <v>69469</v>
      </c>
      <c r="D12" s="462">
        <v>69437</v>
      </c>
      <c r="E12" s="210">
        <f t="shared" ref="E12:E19" si="5">(D12/C12)</f>
        <v>0.999539362881285</v>
      </c>
      <c r="F12" s="484">
        <f t="shared" ref="F12:F19" si="6">(D12-B12)/B12</f>
        <v>0.0807483384955408</v>
      </c>
      <c r="G12" s="486" t="s">
        <v>291</v>
      </c>
      <c r="H12" s="462">
        <v>68947</v>
      </c>
      <c r="I12" s="462">
        <v>65035</v>
      </c>
      <c r="J12" s="462">
        <v>65861</v>
      </c>
      <c r="K12" s="493">
        <f t="shared" ref="K12:K19" si="7">J12/I12</f>
        <v>1.01270085338664</v>
      </c>
      <c r="L12" s="484">
        <f t="shared" ref="L12:L19" si="8">(J12-H12)/H12</f>
        <v>-0.0447590177962783</v>
      </c>
      <c r="M12" s="486" t="s">
        <v>292</v>
      </c>
      <c r="N12" s="496">
        <v>27523</v>
      </c>
      <c r="O12" s="497">
        <v>39753</v>
      </c>
      <c r="P12" s="497">
        <v>29293</v>
      </c>
    </row>
    <row r="13" s="440" customFormat="true" ht="33" customHeight="true" spans="1:16">
      <c r="A13" s="463" t="s">
        <v>293</v>
      </c>
      <c r="B13" s="462">
        <v>37049</v>
      </c>
      <c r="C13" s="462">
        <v>37859</v>
      </c>
      <c r="D13" s="462">
        <v>40604</v>
      </c>
      <c r="E13" s="210">
        <f t="shared" si="5"/>
        <v>1.07250587707018</v>
      </c>
      <c r="F13" s="484">
        <f t="shared" si="6"/>
        <v>0.0959540068557856</v>
      </c>
      <c r="G13" s="487" t="s">
        <v>294</v>
      </c>
      <c r="H13" s="462">
        <v>68846</v>
      </c>
      <c r="I13" s="462">
        <v>64789</v>
      </c>
      <c r="J13" s="462">
        <v>65832</v>
      </c>
      <c r="K13" s="493">
        <f t="shared" si="7"/>
        <v>1.01609841176743</v>
      </c>
      <c r="L13" s="484">
        <f t="shared" si="8"/>
        <v>-0.043778868779595</v>
      </c>
      <c r="M13" s="486"/>
      <c r="N13" s="496">
        <v>0</v>
      </c>
      <c r="O13" s="497">
        <v>0</v>
      </c>
      <c r="P13" s="497">
        <v>0</v>
      </c>
    </row>
    <row r="14" s="440" customFormat="true" ht="33" customHeight="true" spans="1:16">
      <c r="A14" s="463" t="s">
        <v>295</v>
      </c>
      <c r="B14" s="462">
        <v>26003</v>
      </c>
      <c r="C14" s="462">
        <v>30280</v>
      </c>
      <c r="D14" s="462">
        <v>27456</v>
      </c>
      <c r="E14" s="210">
        <f t="shared" si="5"/>
        <v>0.906737120211361</v>
      </c>
      <c r="F14" s="484">
        <f t="shared" si="6"/>
        <v>0.0558781679037034</v>
      </c>
      <c r="G14" s="488"/>
      <c r="H14" s="489">
        <v>0</v>
      </c>
      <c r="I14" s="489">
        <v>0</v>
      </c>
      <c r="J14" s="489">
        <v>0</v>
      </c>
      <c r="K14" s="493"/>
      <c r="L14" s="484"/>
      <c r="M14" s="486"/>
      <c r="N14" s="496">
        <v>0</v>
      </c>
      <c r="O14" s="497">
        <v>0</v>
      </c>
      <c r="P14" s="497">
        <v>0</v>
      </c>
    </row>
    <row r="15" s="440" customFormat="true" ht="33" customHeight="true" spans="1:16">
      <c r="A15" s="461" t="s">
        <v>296</v>
      </c>
      <c r="B15" s="462">
        <v>27463</v>
      </c>
      <c r="C15" s="462">
        <v>29376</v>
      </c>
      <c r="D15" s="462">
        <v>29461</v>
      </c>
      <c r="E15" s="210">
        <f t="shared" si="5"/>
        <v>1.00289351851852</v>
      </c>
      <c r="F15" s="484">
        <f t="shared" si="6"/>
        <v>0.0727524305429123</v>
      </c>
      <c r="G15" s="486" t="s">
        <v>297</v>
      </c>
      <c r="H15" s="462">
        <v>19308</v>
      </c>
      <c r="I15" s="462">
        <v>20622</v>
      </c>
      <c r="J15" s="462">
        <v>20610</v>
      </c>
      <c r="K15" s="493">
        <f t="shared" si="7"/>
        <v>0.999418097177771</v>
      </c>
      <c r="L15" s="484">
        <f t="shared" si="8"/>
        <v>0.067433188315724</v>
      </c>
      <c r="M15" s="486" t="s">
        <v>298</v>
      </c>
      <c r="N15" s="496">
        <v>68837</v>
      </c>
      <c r="O15" s="497">
        <v>76560</v>
      </c>
      <c r="P15" s="497">
        <v>77163</v>
      </c>
    </row>
    <row r="16" s="440" customFormat="true" ht="33" customHeight="true" spans="1:16">
      <c r="A16" s="465" t="s">
        <v>299</v>
      </c>
      <c r="B16" s="462">
        <v>6228</v>
      </c>
      <c r="C16" s="462">
        <v>5326</v>
      </c>
      <c r="D16" s="462">
        <v>6298</v>
      </c>
      <c r="E16" s="210">
        <f t="shared" si="5"/>
        <v>1.18250093879084</v>
      </c>
      <c r="F16" s="484">
        <f t="shared" si="6"/>
        <v>0.0112395632626846</v>
      </c>
      <c r="G16" s="487" t="s">
        <v>300</v>
      </c>
      <c r="H16" s="462">
        <v>18011</v>
      </c>
      <c r="I16" s="462">
        <v>19244</v>
      </c>
      <c r="J16" s="462">
        <v>19551</v>
      </c>
      <c r="K16" s="493">
        <f t="shared" si="7"/>
        <v>1.01595302431927</v>
      </c>
      <c r="L16" s="484">
        <f t="shared" si="8"/>
        <v>0.0855033035367276</v>
      </c>
      <c r="M16" s="486"/>
      <c r="N16" s="496">
        <v>0</v>
      </c>
      <c r="O16" s="497">
        <v>0</v>
      </c>
      <c r="P16" s="497">
        <v>0</v>
      </c>
    </row>
    <row r="17" s="440" customFormat="true" ht="33" customHeight="true" spans="1:16">
      <c r="A17" s="465" t="s">
        <v>287</v>
      </c>
      <c r="B17" s="462">
        <v>18912</v>
      </c>
      <c r="C17" s="462">
        <v>20361</v>
      </c>
      <c r="D17" s="462">
        <v>21132</v>
      </c>
      <c r="E17" s="210">
        <f t="shared" si="5"/>
        <v>1.03786650950346</v>
      </c>
      <c r="F17" s="484">
        <f t="shared" si="6"/>
        <v>0.11738578680203</v>
      </c>
      <c r="G17" s="488" t="s">
        <v>301</v>
      </c>
      <c r="H17" s="462">
        <v>865</v>
      </c>
      <c r="I17" s="462">
        <v>1007</v>
      </c>
      <c r="J17" s="462">
        <v>737</v>
      </c>
      <c r="K17" s="493">
        <f t="shared" si="7"/>
        <v>0.731876861966236</v>
      </c>
      <c r="L17" s="484">
        <f t="shared" si="8"/>
        <v>-0.147976878612717</v>
      </c>
      <c r="M17" s="486"/>
      <c r="N17" s="496">
        <v>0</v>
      </c>
      <c r="O17" s="497">
        <v>0</v>
      </c>
      <c r="P17" s="497">
        <v>0</v>
      </c>
    </row>
    <row r="18" s="440" customFormat="true" ht="33" customHeight="true" spans="1:16">
      <c r="A18" s="461" t="s">
        <v>302</v>
      </c>
      <c r="B18" s="462">
        <v>71839</v>
      </c>
      <c r="C18" s="462">
        <v>81023</v>
      </c>
      <c r="D18" s="462">
        <v>82789</v>
      </c>
      <c r="E18" s="210">
        <f t="shared" si="5"/>
        <v>1.02179628006862</v>
      </c>
      <c r="F18" s="484">
        <f t="shared" si="6"/>
        <v>0.152424170715071</v>
      </c>
      <c r="G18" s="486" t="s">
        <v>303</v>
      </c>
      <c r="H18" s="462">
        <v>76946</v>
      </c>
      <c r="I18" s="462">
        <v>131023</v>
      </c>
      <c r="J18" s="462">
        <v>138573</v>
      </c>
      <c r="K18" s="493">
        <f t="shared" si="7"/>
        <v>1.05762347068835</v>
      </c>
      <c r="L18" s="484">
        <f t="shared" si="8"/>
        <v>0.800912328126218</v>
      </c>
      <c r="M18" s="486" t="s">
        <v>304</v>
      </c>
      <c r="N18" s="496"/>
      <c r="O18" s="497"/>
      <c r="P18" s="497"/>
    </row>
    <row r="19" s="440" customFormat="true" ht="33" customHeight="true" spans="1:16">
      <c r="A19" s="463" t="s">
        <v>305</v>
      </c>
      <c r="B19" s="462">
        <v>70563</v>
      </c>
      <c r="C19" s="462">
        <v>73686</v>
      </c>
      <c r="D19" s="462">
        <v>75933</v>
      </c>
      <c r="E19" s="210">
        <f t="shared" si="5"/>
        <v>1.03049425942513</v>
      </c>
      <c r="F19" s="484">
        <f t="shared" si="6"/>
        <v>0.0761022065388376</v>
      </c>
      <c r="G19" s="487" t="s">
        <v>306</v>
      </c>
      <c r="H19" s="462">
        <v>50467</v>
      </c>
      <c r="I19" s="462">
        <v>62511</v>
      </c>
      <c r="J19" s="462">
        <v>52053</v>
      </c>
      <c r="K19" s="493">
        <f t="shared" si="7"/>
        <v>0.83270144454576</v>
      </c>
      <c r="L19" s="484">
        <f t="shared" si="8"/>
        <v>0.0314264767075515</v>
      </c>
      <c r="M19" s="486"/>
      <c r="N19" s="496"/>
      <c r="O19" s="497"/>
      <c r="P19" s="497"/>
    </row>
    <row r="20" s="440" customFormat="true" ht="33" customHeight="true" spans="1:16">
      <c r="A20" s="463" t="s">
        <v>307</v>
      </c>
      <c r="B20" s="462">
        <v>0</v>
      </c>
      <c r="C20" s="462">
        <v>0</v>
      </c>
      <c r="D20" s="462">
        <v>0</v>
      </c>
      <c r="E20" s="210"/>
      <c r="F20" s="484"/>
      <c r="G20" s="488"/>
      <c r="H20" s="462">
        <v>0</v>
      </c>
      <c r="I20" s="462">
        <v>0</v>
      </c>
      <c r="J20" s="462">
        <v>0</v>
      </c>
      <c r="K20" s="493"/>
      <c r="L20" s="484"/>
      <c r="M20" s="486"/>
      <c r="N20" s="496"/>
      <c r="O20" s="497"/>
      <c r="P20" s="497"/>
    </row>
    <row r="21" s="440" customFormat="true" ht="33" customHeight="true" spans="1:16">
      <c r="A21" s="461" t="s">
        <v>308</v>
      </c>
      <c r="B21" s="462">
        <v>64858</v>
      </c>
      <c r="C21" s="462">
        <v>70502</v>
      </c>
      <c r="D21" s="462">
        <v>78304</v>
      </c>
      <c r="E21" s="210">
        <f t="shared" ref="E21:E25" si="9">(D21/C21)</f>
        <v>1.11066352727582</v>
      </c>
      <c r="F21" s="484">
        <f t="shared" ref="F21:F25" si="10">(D21-B21)/B21</f>
        <v>0.207314440778316</v>
      </c>
      <c r="G21" s="486" t="s">
        <v>309</v>
      </c>
      <c r="H21" s="462">
        <v>60061</v>
      </c>
      <c r="I21" s="462">
        <v>70412</v>
      </c>
      <c r="J21" s="462">
        <v>78304</v>
      </c>
      <c r="K21" s="493">
        <f t="shared" ref="K21:K25" si="11">J21/I21</f>
        <v>1.11208316764188</v>
      </c>
      <c r="L21" s="484">
        <f t="shared" ref="L21:L25" si="12">(J21-H21)/H21</f>
        <v>0.303741196450276</v>
      </c>
      <c r="M21" s="486" t="s">
        <v>310</v>
      </c>
      <c r="N21" s="496"/>
      <c r="O21" s="497"/>
      <c r="P21" s="497"/>
    </row>
    <row r="22" s="440" customFormat="true" ht="33" customHeight="true" spans="1:16">
      <c r="A22" s="466" t="s">
        <v>311</v>
      </c>
      <c r="B22" s="462">
        <v>28393</v>
      </c>
      <c r="C22" s="462">
        <v>24755</v>
      </c>
      <c r="D22" s="462">
        <v>28291</v>
      </c>
      <c r="E22" s="210">
        <f t="shared" si="9"/>
        <v>1.14283983033731</v>
      </c>
      <c r="F22" s="484">
        <f t="shared" si="10"/>
        <v>-0.00359243475504526</v>
      </c>
      <c r="G22" s="66" t="s">
        <v>312</v>
      </c>
      <c r="H22" s="462">
        <v>60060</v>
      </c>
      <c r="I22" s="462">
        <v>65069</v>
      </c>
      <c r="J22" s="462">
        <v>64558</v>
      </c>
      <c r="K22" s="493">
        <f t="shared" si="11"/>
        <v>0.992146798014416</v>
      </c>
      <c r="L22" s="484">
        <f t="shared" si="12"/>
        <v>0.0748917748917749</v>
      </c>
      <c r="M22" s="491"/>
      <c r="N22" s="496">
        <v>0</v>
      </c>
      <c r="O22" s="497">
        <v>0</v>
      </c>
      <c r="P22" s="497">
        <v>0</v>
      </c>
    </row>
    <row r="23" s="440" customFormat="true" ht="33" customHeight="true" spans="1:16">
      <c r="A23" s="467" t="s">
        <v>313</v>
      </c>
      <c r="B23" s="462">
        <v>5675</v>
      </c>
      <c r="C23" s="462">
        <v>44472</v>
      </c>
      <c r="D23" s="462">
        <v>49863</v>
      </c>
      <c r="E23" s="210">
        <f t="shared" si="9"/>
        <v>1.12122234214787</v>
      </c>
      <c r="F23" s="484">
        <f t="shared" si="10"/>
        <v>7.78643171806167</v>
      </c>
      <c r="G23" s="490"/>
      <c r="H23" s="462"/>
      <c r="I23" s="462"/>
      <c r="J23" s="462"/>
      <c r="K23" s="493"/>
      <c r="L23" s="484"/>
      <c r="M23" s="492"/>
      <c r="N23" s="496">
        <v>0</v>
      </c>
      <c r="O23" s="497">
        <v>0</v>
      </c>
      <c r="P23" s="497">
        <v>0</v>
      </c>
    </row>
    <row r="24" s="440" customFormat="true" ht="33" customHeight="true" spans="1:16">
      <c r="A24" s="468" t="s">
        <v>314</v>
      </c>
      <c r="B24" s="462">
        <v>3665</v>
      </c>
      <c r="C24" s="462">
        <v>4072</v>
      </c>
      <c r="D24" s="462">
        <v>4213</v>
      </c>
      <c r="E24" s="210">
        <f t="shared" si="9"/>
        <v>1.03462671905697</v>
      </c>
      <c r="F24" s="484">
        <f t="shared" si="10"/>
        <v>0.149522510231924</v>
      </c>
      <c r="G24" s="491" t="s">
        <v>315</v>
      </c>
      <c r="H24" s="462">
        <v>1896</v>
      </c>
      <c r="I24" s="462">
        <v>2762</v>
      </c>
      <c r="J24" s="462">
        <v>2842</v>
      </c>
      <c r="K24" s="493">
        <f t="shared" si="11"/>
        <v>1.02896451846488</v>
      </c>
      <c r="L24" s="484">
        <f t="shared" si="12"/>
        <v>0.498945147679325</v>
      </c>
      <c r="M24" s="491" t="s">
        <v>316</v>
      </c>
      <c r="N24" s="496"/>
      <c r="O24" s="497"/>
      <c r="P24" s="497"/>
    </row>
    <row r="25" s="440" customFormat="true" ht="33" customHeight="true" spans="1:16">
      <c r="A25" s="469" t="s">
        <v>317</v>
      </c>
      <c r="B25" s="462">
        <v>7657</v>
      </c>
      <c r="C25" s="462">
        <v>9008</v>
      </c>
      <c r="D25" s="462">
        <v>8044</v>
      </c>
      <c r="E25" s="210">
        <f t="shared" si="9"/>
        <v>0.892984014209592</v>
      </c>
      <c r="F25" s="484">
        <f t="shared" si="10"/>
        <v>0.0505419877236516</v>
      </c>
      <c r="G25" s="492" t="s">
        <v>318</v>
      </c>
      <c r="H25" s="462">
        <v>8652</v>
      </c>
      <c r="I25" s="462">
        <v>9488</v>
      </c>
      <c r="J25" s="462">
        <v>10071</v>
      </c>
      <c r="K25" s="493">
        <f t="shared" si="11"/>
        <v>1.06144603709949</v>
      </c>
      <c r="L25" s="484">
        <f t="shared" si="12"/>
        <v>0.164008321775312</v>
      </c>
      <c r="M25" s="498" t="s">
        <v>319</v>
      </c>
      <c r="N25" s="496"/>
      <c r="O25" s="497"/>
      <c r="P25" s="497"/>
    </row>
  </sheetData>
  <mergeCells count="19">
    <mergeCell ref="A2:P2"/>
    <mergeCell ref="A3:P3"/>
    <mergeCell ref="A4:F4"/>
    <mergeCell ref="G4:L4"/>
    <mergeCell ref="M4:P4"/>
    <mergeCell ref="E5:F5"/>
    <mergeCell ref="K5:L5"/>
    <mergeCell ref="A5:A6"/>
    <mergeCell ref="B5:B6"/>
    <mergeCell ref="C5:C6"/>
    <mergeCell ref="D5:D6"/>
    <mergeCell ref="G5:G6"/>
    <mergeCell ref="H5:H6"/>
    <mergeCell ref="I5:I6"/>
    <mergeCell ref="J5:J6"/>
    <mergeCell ref="M5:M6"/>
    <mergeCell ref="N5:N6"/>
    <mergeCell ref="O5:O6"/>
    <mergeCell ref="P5:P6"/>
  </mergeCells>
  <printOptions horizontalCentered="true"/>
  <pageMargins left="0.590277777777778" right="0.590277777777778" top="1.14166666666667" bottom="0.786805555555556" header="0.393055555555556" footer="0.393055555555556"/>
  <pageSetup paperSize="8" scale="69" fitToHeight="0" orientation="landscape" blackAndWhite="true" horizontalDpi="600"/>
  <headerFooter alignWithMargins="0">
    <oddFooter>&amp;C第 &amp;P 页，共 &amp;N 页</oddFooter>
  </headerFooter>
  <colBreaks count="1" manualBreakCount="1">
    <brk id="16" max="24"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true"/>
  </sheetPr>
  <dimension ref="A1:M80"/>
  <sheetViews>
    <sheetView showGridLines="0" showZeros="0" topLeftCell="A5" workbookViewId="0">
      <selection activeCell="D18" sqref="D18"/>
    </sheetView>
  </sheetViews>
  <sheetFormatPr defaultColWidth="9" defaultRowHeight="16.5"/>
  <cols>
    <col min="1" max="1" width="38.0833333333333" style="381" customWidth="true"/>
    <col min="2" max="2" width="13.7583333333333" style="257" customWidth="true"/>
    <col min="3" max="3" width="14.5583333333333" style="258" customWidth="true"/>
    <col min="4" max="4" width="16.5" style="258" customWidth="true"/>
    <col min="5" max="5" width="16.175" style="257" hidden="true" customWidth="true"/>
    <col min="6" max="6" width="11.9416666666667" style="259" customWidth="true"/>
    <col min="7" max="7" width="12.2166666666667" style="259" customWidth="true"/>
    <col min="8" max="8" width="39.2583333333333" style="382" customWidth="true"/>
    <col min="9" max="9" width="14.4083333333333" style="258" customWidth="true"/>
    <col min="10" max="10" width="15.4416666666667" style="258" customWidth="true"/>
    <col min="11" max="11" width="16.5" style="258" customWidth="true"/>
    <col min="12" max="12" width="10.875" style="259" customWidth="true"/>
    <col min="13" max="13" width="11.175" style="261" customWidth="true"/>
    <col min="14" max="16384" width="9" style="145"/>
  </cols>
  <sheetData>
    <row r="1" spans="1:8">
      <c r="A1" s="263" t="s">
        <v>347</v>
      </c>
      <c r="H1" s="251"/>
    </row>
    <row r="2" s="247" customFormat="true" ht="25.5" spans="1:13">
      <c r="A2" s="264" t="s">
        <v>29</v>
      </c>
      <c r="B2" s="265"/>
      <c r="C2" s="266"/>
      <c r="D2" s="266"/>
      <c r="E2" s="265"/>
      <c r="F2" s="296"/>
      <c r="G2" s="296"/>
      <c r="H2" s="297"/>
      <c r="I2" s="266"/>
      <c r="J2" s="266"/>
      <c r="K2" s="315"/>
      <c r="L2" s="316"/>
      <c r="M2" s="337"/>
    </row>
    <row r="3" s="248" customFormat="true" customHeight="true" spans="1:13">
      <c r="A3" s="383"/>
      <c r="B3" s="268"/>
      <c r="C3" s="269"/>
      <c r="D3" s="269"/>
      <c r="E3" s="268"/>
      <c r="F3" s="410"/>
      <c r="G3" s="298"/>
      <c r="H3" s="411"/>
      <c r="I3" s="317"/>
      <c r="J3" s="269"/>
      <c r="K3" s="318" t="s">
        <v>56</v>
      </c>
      <c r="L3" s="319"/>
      <c r="M3" s="338"/>
    </row>
    <row r="4" s="375" customFormat="true" ht="15.75" customHeight="true" spans="1:13">
      <c r="A4" s="384" t="s">
        <v>57</v>
      </c>
      <c r="B4" s="385"/>
      <c r="C4" s="386"/>
      <c r="D4" s="387"/>
      <c r="E4" s="412"/>
      <c r="F4" s="413"/>
      <c r="G4" s="413"/>
      <c r="H4" s="414" t="s">
        <v>58</v>
      </c>
      <c r="I4" s="386"/>
      <c r="J4" s="386"/>
      <c r="K4" s="387"/>
      <c r="L4" s="413"/>
      <c r="M4" s="430"/>
    </row>
    <row r="5" s="376" customFormat="true" ht="37" customHeight="true" spans="1:13">
      <c r="A5" s="274" t="s">
        <v>59</v>
      </c>
      <c r="B5" s="388" t="s">
        <v>61</v>
      </c>
      <c r="C5" s="134" t="s">
        <v>348</v>
      </c>
      <c r="D5" s="134" t="s">
        <v>349</v>
      </c>
      <c r="E5" s="134" t="s">
        <v>350</v>
      </c>
      <c r="F5" s="205" t="s">
        <v>351</v>
      </c>
      <c r="G5" s="206"/>
      <c r="H5" s="302" t="s">
        <v>64</v>
      </c>
      <c r="I5" s="134" t="s">
        <v>61</v>
      </c>
      <c r="J5" s="134" t="s">
        <v>348</v>
      </c>
      <c r="K5" s="134" t="s">
        <v>349</v>
      </c>
      <c r="L5" s="205" t="s">
        <v>351</v>
      </c>
      <c r="M5" s="206"/>
    </row>
    <row r="6" s="375" customFormat="true" ht="27" spans="1:13">
      <c r="A6" s="389"/>
      <c r="B6" s="390"/>
      <c r="C6" s="170"/>
      <c r="D6" s="170"/>
      <c r="E6" s="170"/>
      <c r="F6" s="170" t="s">
        <v>352</v>
      </c>
      <c r="G6" s="170" t="s">
        <v>353</v>
      </c>
      <c r="H6" s="415"/>
      <c r="I6" s="170"/>
      <c r="J6" s="170"/>
      <c r="K6" s="170"/>
      <c r="L6" s="170" t="s">
        <v>352</v>
      </c>
      <c r="M6" s="170" t="s">
        <v>353</v>
      </c>
    </row>
    <row r="7" s="377" customFormat="true" ht="13.5" spans="1:13">
      <c r="A7" s="389" t="s">
        <v>67</v>
      </c>
      <c r="B7" s="390">
        <v>1</v>
      </c>
      <c r="C7" s="170">
        <v>2</v>
      </c>
      <c r="D7" s="170">
        <v>3</v>
      </c>
      <c r="E7" s="170"/>
      <c r="F7" s="170">
        <v>4</v>
      </c>
      <c r="G7" s="170">
        <v>5</v>
      </c>
      <c r="H7" s="415" t="s">
        <v>67</v>
      </c>
      <c r="I7" s="170">
        <v>6</v>
      </c>
      <c r="J7" s="170">
        <v>7</v>
      </c>
      <c r="K7" s="170">
        <v>8</v>
      </c>
      <c r="L7" s="170">
        <v>9</v>
      </c>
      <c r="M7" s="170">
        <v>10</v>
      </c>
    </row>
    <row r="8" s="250" customFormat="true" ht="18" customHeight="true" spans="1:13">
      <c r="A8" s="275" t="s">
        <v>68</v>
      </c>
      <c r="B8" s="391">
        <f>B9+B24</f>
        <v>648579.26873951</v>
      </c>
      <c r="C8" s="391">
        <f>C9+C24</f>
        <v>601601</v>
      </c>
      <c r="D8" s="391">
        <f>D9+D24</f>
        <v>720507.86</v>
      </c>
      <c r="E8" s="393">
        <f>E9+E24</f>
        <v>661761</v>
      </c>
      <c r="F8" s="227">
        <f t="shared" ref="F8:F27" si="0">E8/B8-1</f>
        <v>0.0203240095634081</v>
      </c>
      <c r="G8" s="227">
        <f t="shared" ref="G8:G27" si="1">E8/C8-1</f>
        <v>0.0999998337768719</v>
      </c>
      <c r="H8" s="275" t="s">
        <v>69</v>
      </c>
      <c r="I8" s="426">
        <f t="shared" ref="I8:K8" si="2">SUM(I9:I31)</f>
        <v>1678517.9241</v>
      </c>
      <c r="J8" s="426">
        <f t="shared" si="2"/>
        <v>1631379</v>
      </c>
      <c r="K8" s="426">
        <f t="shared" si="2"/>
        <v>1427930.46</v>
      </c>
      <c r="L8" s="227">
        <f t="shared" ref="L8:L31" si="3">K8/I8-1</f>
        <v>-0.149290907473843</v>
      </c>
      <c r="M8" s="227">
        <f t="shared" ref="M8:M31" si="4">(K8/J8)-1</f>
        <v>-0.124709549405748</v>
      </c>
    </row>
    <row r="9" s="375" customFormat="true" ht="18" customHeight="true" spans="1:13">
      <c r="A9" s="392" t="s">
        <v>70</v>
      </c>
      <c r="B9" s="393">
        <f>SUM(B10:B23)</f>
        <v>512982.3</v>
      </c>
      <c r="C9" s="393">
        <f>SUM(C10:C23)</f>
        <v>416757</v>
      </c>
      <c r="D9" s="393">
        <f>SUM(D10:D23)</f>
        <v>598283.86</v>
      </c>
      <c r="E9" s="393">
        <f>SUM(E10:E23)</f>
        <v>539537</v>
      </c>
      <c r="F9" s="219">
        <f t="shared" si="0"/>
        <v>0.0517653338136619</v>
      </c>
      <c r="G9" s="219">
        <f t="shared" si="1"/>
        <v>0.294608128957642</v>
      </c>
      <c r="H9" s="416" t="s">
        <v>71</v>
      </c>
      <c r="I9" s="335">
        <v>74244.23</v>
      </c>
      <c r="J9" s="335">
        <v>102801</v>
      </c>
      <c r="K9" s="335">
        <v>86341.28</v>
      </c>
      <c r="L9" s="219">
        <f t="shared" si="3"/>
        <v>0.162935894142885</v>
      </c>
      <c r="M9" s="219">
        <f t="shared" si="4"/>
        <v>-0.160112450267993</v>
      </c>
    </row>
    <row r="10" s="375" customFormat="true" ht="19" customHeight="true" spans="1:13">
      <c r="A10" s="394" t="s">
        <v>72</v>
      </c>
      <c r="B10" s="393">
        <v>180950</v>
      </c>
      <c r="C10" s="395">
        <v>109277</v>
      </c>
      <c r="D10" s="395">
        <v>180335</v>
      </c>
      <c r="E10" s="395">
        <v>180485</v>
      </c>
      <c r="F10" s="219">
        <f t="shared" si="0"/>
        <v>-0.00256977065487707</v>
      </c>
      <c r="G10" s="219">
        <f t="shared" si="1"/>
        <v>0.651628430502301</v>
      </c>
      <c r="H10" s="416" t="s">
        <v>73</v>
      </c>
      <c r="I10" s="335">
        <v>0</v>
      </c>
      <c r="J10" s="335">
        <v>0</v>
      </c>
      <c r="K10" s="335">
        <v>0</v>
      </c>
      <c r="L10" s="219"/>
      <c r="M10" s="219"/>
    </row>
    <row r="11" s="375" customFormat="true" ht="18" customHeight="true" spans="1:13">
      <c r="A11" s="396" t="s">
        <v>74</v>
      </c>
      <c r="B11" s="393">
        <v>99593</v>
      </c>
      <c r="C11" s="395">
        <v>122021</v>
      </c>
      <c r="D11" s="395">
        <v>122037</v>
      </c>
      <c r="E11" s="395">
        <v>127157</v>
      </c>
      <c r="F11" s="219">
        <f t="shared" si="0"/>
        <v>0.276766439408392</v>
      </c>
      <c r="G11" s="219">
        <f t="shared" si="1"/>
        <v>0.0420911154637316</v>
      </c>
      <c r="H11" s="416" t="s">
        <v>75</v>
      </c>
      <c r="I11" s="335">
        <v>795.1</v>
      </c>
      <c r="J11" s="335">
        <v>2305</v>
      </c>
      <c r="K11" s="335">
        <v>807.98</v>
      </c>
      <c r="L11" s="219">
        <f t="shared" si="3"/>
        <v>0.0161992202238712</v>
      </c>
      <c r="M11" s="219">
        <f t="shared" si="4"/>
        <v>-0.649466377440347</v>
      </c>
    </row>
    <row r="12" s="375" customFormat="true" ht="18" customHeight="true" spans="1:13">
      <c r="A12" s="396" t="s">
        <v>76</v>
      </c>
      <c r="B12" s="393">
        <v>46296</v>
      </c>
      <c r="C12" s="395">
        <v>26943</v>
      </c>
      <c r="D12" s="395">
        <v>40640</v>
      </c>
      <c r="E12" s="395">
        <v>35654</v>
      </c>
      <c r="F12" s="219">
        <f t="shared" si="0"/>
        <v>-0.229868671159495</v>
      </c>
      <c r="G12" s="219">
        <f t="shared" si="1"/>
        <v>0.323312177560034</v>
      </c>
      <c r="H12" s="416" t="s">
        <v>77</v>
      </c>
      <c r="I12" s="335">
        <v>49500.53</v>
      </c>
      <c r="J12" s="335">
        <v>50635</v>
      </c>
      <c r="K12" s="335">
        <v>50537.89</v>
      </c>
      <c r="L12" s="219">
        <f t="shared" si="3"/>
        <v>0.0209565432935768</v>
      </c>
      <c r="M12" s="219">
        <f t="shared" si="4"/>
        <v>-0.00191784338896017</v>
      </c>
    </row>
    <row r="13" s="375" customFormat="true" ht="18" customHeight="true" spans="1:13">
      <c r="A13" s="396" t="s">
        <v>78</v>
      </c>
      <c r="B13" s="393">
        <v>2480</v>
      </c>
      <c r="C13" s="395">
        <v>1749</v>
      </c>
      <c r="D13" s="395">
        <v>2020.9</v>
      </c>
      <c r="E13" s="395">
        <v>2887</v>
      </c>
      <c r="F13" s="219">
        <f t="shared" si="0"/>
        <v>0.164112903225806</v>
      </c>
      <c r="G13" s="219">
        <f t="shared" si="1"/>
        <v>0.650657518582047</v>
      </c>
      <c r="H13" s="416" t="s">
        <v>79</v>
      </c>
      <c r="I13" s="335">
        <v>245247.19</v>
      </c>
      <c r="J13" s="335">
        <v>267377</v>
      </c>
      <c r="K13" s="335">
        <v>248513.11</v>
      </c>
      <c r="L13" s="219">
        <f t="shared" si="3"/>
        <v>0.0133168498281264</v>
      </c>
      <c r="M13" s="219">
        <f t="shared" si="4"/>
        <v>-0.0705516555275885</v>
      </c>
    </row>
    <row r="14" s="375" customFormat="true" ht="18" customHeight="true" spans="1:13">
      <c r="A14" s="396" t="s">
        <v>80</v>
      </c>
      <c r="B14" s="393">
        <v>63915</v>
      </c>
      <c r="C14" s="395">
        <v>50774</v>
      </c>
      <c r="D14" s="395">
        <v>78230</v>
      </c>
      <c r="E14" s="395">
        <v>62635</v>
      </c>
      <c r="F14" s="219">
        <f t="shared" si="0"/>
        <v>-0.0200265978252366</v>
      </c>
      <c r="G14" s="219">
        <f t="shared" si="1"/>
        <v>0.233603812975145</v>
      </c>
      <c r="H14" s="416" t="s">
        <v>81</v>
      </c>
      <c r="I14" s="335">
        <v>20911.88</v>
      </c>
      <c r="J14" s="335">
        <v>21069</v>
      </c>
      <c r="K14" s="335">
        <v>20931.7</v>
      </c>
      <c r="L14" s="219">
        <f t="shared" si="3"/>
        <v>0.000947786616985136</v>
      </c>
      <c r="M14" s="219">
        <f t="shared" si="4"/>
        <v>-0.00651668327875077</v>
      </c>
    </row>
    <row r="15" s="375" customFormat="true" ht="18" customHeight="true" spans="1:13">
      <c r="A15" s="396" t="s">
        <v>82</v>
      </c>
      <c r="B15" s="393">
        <v>10960</v>
      </c>
      <c r="C15" s="395">
        <v>10780</v>
      </c>
      <c r="D15" s="395">
        <v>15646.25</v>
      </c>
      <c r="E15" s="395">
        <v>12527</v>
      </c>
      <c r="F15" s="219">
        <f t="shared" si="0"/>
        <v>0.142974452554745</v>
      </c>
      <c r="G15" s="219">
        <f t="shared" si="1"/>
        <v>0.162059369202226</v>
      </c>
      <c r="H15" s="416" t="s">
        <v>83</v>
      </c>
      <c r="I15" s="335">
        <v>23593.24</v>
      </c>
      <c r="J15" s="335">
        <v>15981</v>
      </c>
      <c r="K15" s="335">
        <v>26103.44</v>
      </c>
      <c r="L15" s="219">
        <f t="shared" si="3"/>
        <v>0.106394882601966</v>
      </c>
      <c r="M15" s="219">
        <f t="shared" si="4"/>
        <v>0.633404668043301</v>
      </c>
    </row>
    <row r="16" s="375" customFormat="true" ht="18" customHeight="true" spans="1:13">
      <c r="A16" s="396" t="s">
        <v>84</v>
      </c>
      <c r="B16" s="393">
        <v>31350</v>
      </c>
      <c r="C16" s="395">
        <v>49610</v>
      </c>
      <c r="D16" s="395">
        <v>49787</v>
      </c>
      <c r="E16" s="395">
        <v>49787</v>
      </c>
      <c r="F16" s="219">
        <f t="shared" si="0"/>
        <v>0.588102073365231</v>
      </c>
      <c r="G16" s="219">
        <f t="shared" si="1"/>
        <v>0.00356782906672048</v>
      </c>
      <c r="H16" s="416" t="s">
        <v>85</v>
      </c>
      <c r="I16" s="335">
        <v>141503</v>
      </c>
      <c r="J16" s="335">
        <v>155844</v>
      </c>
      <c r="K16" s="335">
        <v>146179.93</v>
      </c>
      <c r="L16" s="219">
        <f t="shared" si="3"/>
        <v>0.0330518080888744</v>
      </c>
      <c r="M16" s="219">
        <f t="shared" si="4"/>
        <v>-0.0620111778445113</v>
      </c>
    </row>
    <row r="17" s="375" customFormat="true" ht="18" customHeight="true" spans="1:13">
      <c r="A17" s="396" t="s">
        <v>86</v>
      </c>
      <c r="B17" s="393">
        <v>27563.5</v>
      </c>
      <c r="C17" s="395">
        <v>19363</v>
      </c>
      <c r="D17" s="395">
        <v>34556.25</v>
      </c>
      <c r="E17" s="395">
        <v>27667</v>
      </c>
      <c r="F17" s="219">
        <f t="shared" si="0"/>
        <v>0.00375496580622925</v>
      </c>
      <c r="G17" s="219">
        <f t="shared" si="1"/>
        <v>0.428859164385684</v>
      </c>
      <c r="H17" s="416" t="s">
        <v>87</v>
      </c>
      <c r="I17" s="335">
        <v>101865.04</v>
      </c>
      <c r="J17" s="335">
        <v>168728</v>
      </c>
      <c r="K17" s="335">
        <v>108709.54</v>
      </c>
      <c r="L17" s="219">
        <f t="shared" si="3"/>
        <v>0.0671918452100937</v>
      </c>
      <c r="M17" s="219">
        <f t="shared" si="4"/>
        <v>-0.35571132236499</v>
      </c>
    </row>
    <row r="18" s="375" customFormat="true" ht="18" customHeight="true" spans="1:13">
      <c r="A18" s="396" t="s">
        <v>88</v>
      </c>
      <c r="B18" s="393">
        <v>22740</v>
      </c>
      <c r="C18" s="395">
        <v>10270</v>
      </c>
      <c r="D18" s="395">
        <v>43810</v>
      </c>
      <c r="E18" s="395">
        <v>21922</v>
      </c>
      <c r="F18" s="219">
        <f t="shared" si="0"/>
        <v>-0.035971855760774</v>
      </c>
      <c r="G18" s="219">
        <f t="shared" si="1"/>
        <v>1.13456669912366</v>
      </c>
      <c r="H18" s="416" t="s">
        <v>89</v>
      </c>
      <c r="I18" s="335">
        <v>42497.3</v>
      </c>
      <c r="J18" s="335">
        <v>55794</v>
      </c>
      <c r="K18" s="335">
        <v>45644.76</v>
      </c>
      <c r="L18" s="219">
        <f t="shared" si="3"/>
        <v>0.0740625875055592</v>
      </c>
      <c r="M18" s="219">
        <f t="shared" si="4"/>
        <v>-0.181905581245295</v>
      </c>
    </row>
    <row r="19" s="375" customFormat="true" ht="18" customHeight="true" spans="1:13">
      <c r="A19" s="396" t="s">
        <v>90</v>
      </c>
      <c r="B19" s="393">
        <v>4210</v>
      </c>
      <c r="C19" s="395">
        <v>4550</v>
      </c>
      <c r="D19" s="395">
        <v>4760.28</v>
      </c>
      <c r="E19" s="395">
        <v>4316</v>
      </c>
      <c r="F19" s="219">
        <f t="shared" si="0"/>
        <v>0.0251781472684085</v>
      </c>
      <c r="G19" s="219">
        <f t="shared" si="1"/>
        <v>-0.0514285714285714</v>
      </c>
      <c r="H19" s="416" t="s">
        <v>91</v>
      </c>
      <c r="I19" s="335">
        <v>219155.3</v>
      </c>
      <c r="J19" s="335">
        <v>202860</v>
      </c>
      <c r="K19" s="335">
        <v>66061.3204</v>
      </c>
      <c r="L19" s="219">
        <f t="shared" si="3"/>
        <v>-0.698563893275682</v>
      </c>
      <c r="M19" s="219">
        <f t="shared" si="4"/>
        <v>-0.67435019027901</v>
      </c>
    </row>
    <row r="20" s="375" customFormat="true" ht="18" customHeight="true" spans="1:13">
      <c r="A20" s="396" t="s">
        <v>92</v>
      </c>
      <c r="B20" s="393">
        <v>5915</v>
      </c>
      <c r="C20" s="395">
        <v>2729</v>
      </c>
      <c r="D20" s="395">
        <v>5576</v>
      </c>
      <c r="E20" s="395">
        <v>5581</v>
      </c>
      <c r="F20" s="219">
        <f t="shared" si="0"/>
        <v>-0.0564666103127641</v>
      </c>
      <c r="G20" s="219">
        <f t="shared" si="1"/>
        <v>1.04507145474533</v>
      </c>
      <c r="H20" s="416" t="s">
        <v>93</v>
      </c>
      <c r="I20" s="335">
        <v>167441.93</v>
      </c>
      <c r="J20" s="335">
        <v>201910</v>
      </c>
      <c r="K20" s="335">
        <v>172976.17</v>
      </c>
      <c r="L20" s="219">
        <f t="shared" si="3"/>
        <v>0.0330516973854758</v>
      </c>
      <c r="M20" s="219">
        <f t="shared" si="4"/>
        <v>-0.143300628993116</v>
      </c>
    </row>
    <row r="21" s="375" customFormat="true" ht="18" customHeight="true" spans="1:13">
      <c r="A21" s="396" t="s">
        <v>94</v>
      </c>
      <c r="B21" s="393">
        <v>14252</v>
      </c>
      <c r="C21" s="395">
        <v>6014</v>
      </c>
      <c r="D21" s="395">
        <v>17551.43</v>
      </c>
      <c r="E21" s="395">
        <v>6148</v>
      </c>
      <c r="F21" s="219">
        <f t="shared" si="0"/>
        <v>-0.5686219477968</v>
      </c>
      <c r="G21" s="219">
        <f t="shared" si="1"/>
        <v>0.0222813435317593</v>
      </c>
      <c r="H21" s="416" t="s">
        <v>95</v>
      </c>
      <c r="I21" s="335">
        <v>39026.43</v>
      </c>
      <c r="J21" s="335">
        <v>34131</v>
      </c>
      <c r="K21" s="335">
        <v>50240.1876</v>
      </c>
      <c r="L21" s="219">
        <f t="shared" si="3"/>
        <v>0.287337519727016</v>
      </c>
      <c r="M21" s="219">
        <f t="shared" si="4"/>
        <v>0.471981119803112</v>
      </c>
    </row>
    <row r="22" s="375" customFormat="true" ht="18" customHeight="true" spans="1:13">
      <c r="A22" s="396" t="s">
        <v>96</v>
      </c>
      <c r="B22" s="393">
        <v>2418</v>
      </c>
      <c r="C22" s="395">
        <v>2172</v>
      </c>
      <c r="D22" s="395">
        <v>2828.75</v>
      </c>
      <c r="E22" s="395">
        <v>2264</v>
      </c>
      <c r="F22" s="219">
        <f t="shared" si="0"/>
        <v>-0.0636889991728702</v>
      </c>
      <c r="G22" s="219">
        <f t="shared" si="1"/>
        <v>0.0423572744014733</v>
      </c>
      <c r="H22" s="416" t="s">
        <v>354</v>
      </c>
      <c r="I22" s="335">
        <v>209214.6</v>
      </c>
      <c r="J22" s="335">
        <v>177709</v>
      </c>
      <c r="K22" s="335">
        <v>174485.25</v>
      </c>
      <c r="L22" s="219">
        <f t="shared" si="3"/>
        <v>-0.165998692251879</v>
      </c>
      <c r="M22" s="219">
        <f t="shared" si="4"/>
        <v>-0.0181406118992286</v>
      </c>
    </row>
    <row r="23" s="375" customFormat="true" ht="18" customHeight="true" spans="1:13">
      <c r="A23" s="396" t="s">
        <v>98</v>
      </c>
      <c r="B23" s="393">
        <v>339.8</v>
      </c>
      <c r="C23" s="395">
        <v>505</v>
      </c>
      <c r="D23" s="395">
        <v>505</v>
      </c>
      <c r="E23" s="395">
        <v>507</v>
      </c>
      <c r="F23" s="219">
        <f t="shared" si="0"/>
        <v>0.492054149499706</v>
      </c>
      <c r="G23" s="219">
        <f t="shared" si="1"/>
        <v>0.00396039603960396</v>
      </c>
      <c r="H23" s="416" t="s">
        <v>99</v>
      </c>
      <c r="I23" s="335">
        <v>14214</v>
      </c>
      <c r="J23" s="335">
        <v>6957</v>
      </c>
      <c r="K23" s="335">
        <v>14644.54</v>
      </c>
      <c r="L23" s="219">
        <f t="shared" si="3"/>
        <v>0.0302898550724637</v>
      </c>
      <c r="M23" s="219">
        <f t="shared" si="4"/>
        <v>1.10500790570648</v>
      </c>
    </row>
    <row r="24" s="375" customFormat="true" ht="16" customHeight="true" spans="1:13">
      <c r="A24" s="392" t="s">
        <v>100</v>
      </c>
      <c r="B24" s="393">
        <f>SUM(B25:B31)</f>
        <v>135596.96873951</v>
      </c>
      <c r="C24" s="393">
        <f>SUM(C25:C31)</f>
        <v>184844</v>
      </c>
      <c r="D24" s="393">
        <f>SUM(D25:D31)</f>
        <v>122224</v>
      </c>
      <c r="E24" s="393">
        <f>SUM(E25:E31)</f>
        <v>122224</v>
      </c>
      <c r="F24" s="219">
        <f t="shared" si="0"/>
        <v>-0.0986229180771753</v>
      </c>
      <c r="G24" s="219">
        <f t="shared" si="1"/>
        <v>-0.338772153816191</v>
      </c>
      <c r="H24" s="416" t="s">
        <v>101</v>
      </c>
      <c r="I24" s="335">
        <v>68</v>
      </c>
      <c r="J24" s="335">
        <v>43</v>
      </c>
      <c r="K24" s="335">
        <v>66.9</v>
      </c>
      <c r="L24" s="219">
        <f t="shared" si="3"/>
        <v>-0.0161764705882352</v>
      </c>
      <c r="M24" s="219">
        <f t="shared" si="4"/>
        <v>0.555813953488372</v>
      </c>
    </row>
    <row r="25" s="375" customFormat="true" ht="18" customHeight="true" spans="1:13">
      <c r="A25" s="394" t="s">
        <v>102</v>
      </c>
      <c r="B25" s="393">
        <v>58317.96873951</v>
      </c>
      <c r="C25" s="395">
        <v>48904</v>
      </c>
      <c r="D25" s="395">
        <v>53151.02</v>
      </c>
      <c r="E25" s="395">
        <v>58318</v>
      </c>
      <c r="F25" s="219">
        <f t="shared" si="0"/>
        <v>5.36035302367566e-7</v>
      </c>
      <c r="G25" s="219">
        <f t="shared" si="1"/>
        <v>0.192499591035498</v>
      </c>
      <c r="H25" s="416" t="s">
        <v>103</v>
      </c>
      <c r="I25" s="335">
        <v>15907.87</v>
      </c>
      <c r="J25" s="335">
        <v>39815</v>
      </c>
      <c r="K25" s="335">
        <v>9008.8465</v>
      </c>
      <c r="L25" s="219">
        <f t="shared" si="3"/>
        <v>-0.433686188031459</v>
      </c>
      <c r="M25" s="219">
        <f t="shared" si="4"/>
        <v>-0.773732349616979</v>
      </c>
    </row>
    <row r="26" s="375" customFormat="true" ht="18" customHeight="true" spans="1:13">
      <c r="A26" s="394" t="s">
        <v>355</v>
      </c>
      <c r="B26" s="393">
        <v>9975</v>
      </c>
      <c r="C26" s="395">
        <v>26514</v>
      </c>
      <c r="D26" s="395">
        <v>8566.08</v>
      </c>
      <c r="E26" s="395">
        <v>10652</v>
      </c>
      <c r="F26" s="219">
        <f t="shared" si="0"/>
        <v>0.0678696741854636</v>
      </c>
      <c r="G26" s="219">
        <f t="shared" si="1"/>
        <v>-0.598249981142038</v>
      </c>
      <c r="H26" s="416" t="s">
        <v>105</v>
      </c>
      <c r="I26" s="335">
        <v>32841.6041</v>
      </c>
      <c r="J26" s="335">
        <v>40455</v>
      </c>
      <c r="K26" s="335">
        <v>33688.55</v>
      </c>
      <c r="L26" s="219">
        <f t="shared" si="3"/>
        <v>0.0257888103583834</v>
      </c>
      <c r="M26" s="219">
        <f t="shared" si="4"/>
        <v>-0.167258682486714</v>
      </c>
    </row>
    <row r="27" s="375" customFormat="true" ht="18" customHeight="true" spans="1:13">
      <c r="A27" s="394" t="s">
        <v>106</v>
      </c>
      <c r="B27" s="393">
        <v>3345</v>
      </c>
      <c r="C27" s="395">
        <v>5620</v>
      </c>
      <c r="D27" s="395">
        <v>4145</v>
      </c>
      <c r="E27" s="395">
        <v>3345</v>
      </c>
      <c r="F27" s="219">
        <f t="shared" si="0"/>
        <v>0</v>
      </c>
      <c r="G27" s="219">
        <f t="shared" si="1"/>
        <v>-0.404804270462633</v>
      </c>
      <c r="H27" s="416" t="s">
        <v>107</v>
      </c>
      <c r="I27" s="335">
        <v>4738.49</v>
      </c>
      <c r="J27" s="335">
        <v>4774</v>
      </c>
      <c r="K27" s="335">
        <v>4895.11</v>
      </c>
      <c r="L27" s="219">
        <f t="shared" si="3"/>
        <v>0.0330527235469527</v>
      </c>
      <c r="M27" s="219">
        <f t="shared" si="4"/>
        <v>0.0253686635944699</v>
      </c>
    </row>
    <row r="28" s="375" customFormat="true" ht="18" customHeight="true" spans="1:13">
      <c r="A28" s="394" t="s">
        <v>108</v>
      </c>
      <c r="B28" s="393">
        <v>0</v>
      </c>
      <c r="C28" s="395">
        <v>0</v>
      </c>
      <c r="D28" s="395"/>
      <c r="E28" s="395"/>
      <c r="F28" s="219"/>
      <c r="G28" s="219"/>
      <c r="H28" s="416" t="s">
        <v>109</v>
      </c>
      <c r="I28" s="335">
        <v>11333.19</v>
      </c>
      <c r="J28" s="335">
        <v>10590</v>
      </c>
      <c r="K28" s="335">
        <v>12378.1055</v>
      </c>
      <c r="L28" s="219">
        <f t="shared" si="3"/>
        <v>0.0921995925242582</v>
      </c>
      <c r="M28" s="219">
        <f t="shared" si="4"/>
        <v>0.168848489140699</v>
      </c>
    </row>
    <row r="29" s="375" customFormat="true" ht="18" customHeight="true" spans="1:13">
      <c r="A29" s="394" t="s">
        <v>110</v>
      </c>
      <c r="B29" s="393">
        <v>62679</v>
      </c>
      <c r="C29" s="395">
        <v>99822</v>
      </c>
      <c r="D29" s="395">
        <v>55264.9</v>
      </c>
      <c r="E29" s="395">
        <v>48629</v>
      </c>
      <c r="F29" s="219">
        <f t="shared" ref="F29:F31" si="5">E29/B29-1</f>
        <v>-0.224158011455192</v>
      </c>
      <c r="G29" s="219">
        <f t="shared" ref="G29:G31" si="6">E29/C29-1</f>
        <v>-0.512842860291319</v>
      </c>
      <c r="H29" s="416" t="s">
        <v>111</v>
      </c>
      <c r="I29" s="335">
        <v>229356</v>
      </c>
      <c r="J29" s="335">
        <v>35480</v>
      </c>
      <c r="K29" s="335">
        <v>118622.85</v>
      </c>
      <c r="L29" s="219">
        <f t="shared" si="3"/>
        <v>-0.482800319154502</v>
      </c>
      <c r="M29" s="219">
        <f t="shared" si="4"/>
        <v>2.34337232243517</v>
      </c>
    </row>
    <row r="30" s="375" customFormat="true" ht="18" customHeight="true" spans="1:13">
      <c r="A30" s="394" t="s">
        <v>112</v>
      </c>
      <c r="B30" s="393">
        <v>1050</v>
      </c>
      <c r="C30" s="395">
        <v>2603</v>
      </c>
      <c r="D30" s="395">
        <v>1067</v>
      </c>
      <c r="E30" s="395">
        <v>1050</v>
      </c>
      <c r="F30" s="219">
        <f t="shared" si="5"/>
        <v>0</v>
      </c>
      <c r="G30" s="219">
        <f t="shared" si="6"/>
        <v>-0.596619285439877</v>
      </c>
      <c r="H30" s="417" t="s">
        <v>113</v>
      </c>
      <c r="I30" s="335">
        <v>34703</v>
      </c>
      <c r="J30" s="335">
        <v>35952</v>
      </c>
      <c r="K30" s="335">
        <v>36733</v>
      </c>
      <c r="L30" s="219">
        <f t="shared" si="3"/>
        <v>0.0584963835979597</v>
      </c>
      <c r="M30" s="219">
        <f t="shared" si="4"/>
        <v>0.0217234089897642</v>
      </c>
    </row>
    <row r="31" s="375" customFormat="true" ht="18" customHeight="true" spans="1:13">
      <c r="A31" s="394" t="s">
        <v>114</v>
      </c>
      <c r="B31" s="393">
        <v>230</v>
      </c>
      <c r="C31" s="395">
        <v>1381</v>
      </c>
      <c r="D31" s="395">
        <v>30</v>
      </c>
      <c r="E31" s="395">
        <v>230</v>
      </c>
      <c r="F31" s="219">
        <f t="shared" si="5"/>
        <v>0</v>
      </c>
      <c r="G31" s="219">
        <f t="shared" si="6"/>
        <v>-0.833454018826937</v>
      </c>
      <c r="H31" s="416" t="s">
        <v>115</v>
      </c>
      <c r="I31" s="335">
        <v>360</v>
      </c>
      <c r="J31" s="335">
        <v>169</v>
      </c>
      <c r="K31" s="335">
        <v>360</v>
      </c>
      <c r="L31" s="219">
        <f t="shared" si="3"/>
        <v>0</v>
      </c>
      <c r="M31" s="219">
        <f t="shared" si="4"/>
        <v>1.1301775147929</v>
      </c>
    </row>
    <row r="32" s="375" customFormat="true" ht="18" customHeight="true" spans="1:13">
      <c r="A32" s="397"/>
      <c r="B32" s="393">
        <v>0</v>
      </c>
      <c r="C32" s="395">
        <v>0</v>
      </c>
      <c r="D32" s="395">
        <v>0</v>
      </c>
      <c r="E32" s="395"/>
      <c r="F32" s="219"/>
      <c r="G32" s="227"/>
      <c r="H32" s="397"/>
      <c r="I32" s="395">
        <v>0</v>
      </c>
      <c r="J32" s="395">
        <v>0</v>
      </c>
      <c r="K32" s="395">
        <v>0</v>
      </c>
      <c r="L32" s="219"/>
      <c r="M32" s="219"/>
    </row>
    <row r="33" s="378" customFormat="true" ht="18" customHeight="true" spans="1:13">
      <c r="A33" s="398"/>
      <c r="B33" s="399"/>
      <c r="C33" s="400"/>
      <c r="D33" s="395">
        <v>0</v>
      </c>
      <c r="E33" s="395"/>
      <c r="F33" s="227"/>
      <c r="G33" s="227"/>
      <c r="H33" s="307" t="s">
        <v>116</v>
      </c>
      <c r="I33" s="426">
        <v>15000</v>
      </c>
      <c r="J33" s="426"/>
      <c r="K33" s="426">
        <v>15000</v>
      </c>
      <c r="L33" s="219"/>
      <c r="M33" s="219"/>
    </row>
    <row r="34" s="375" customFormat="true" ht="18" customHeight="true" spans="1:13">
      <c r="A34" s="275" t="s">
        <v>117</v>
      </c>
      <c r="B34" s="393"/>
      <c r="C34" s="395"/>
      <c r="D34" s="395">
        <v>0</v>
      </c>
      <c r="E34" s="395"/>
      <c r="F34" s="227"/>
      <c r="G34" s="227"/>
      <c r="H34" s="418"/>
      <c r="I34" s="395">
        <v>0</v>
      </c>
      <c r="J34" s="395">
        <v>0</v>
      </c>
      <c r="K34" s="395">
        <v>0</v>
      </c>
      <c r="L34" s="219"/>
      <c r="M34" s="219"/>
    </row>
    <row r="35" s="375" customFormat="true" ht="18" customHeight="true" spans="1:13">
      <c r="A35" s="401" t="s">
        <v>356</v>
      </c>
      <c r="B35" s="393"/>
      <c r="C35" s="395"/>
      <c r="D35" s="395">
        <v>0</v>
      </c>
      <c r="E35" s="395"/>
      <c r="F35" s="227"/>
      <c r="G35" s="227"/>
      <c r="H35" s="307" t="s">
        <v>118</v>
      </c>
      <c r="I35" s="426">
        <f t="shared" ref="I35:K35" si="7">I36</f>
        <v>141812</v>
      </c>
      <c r="J35" s="426">
        <f t="shared" si="7"/>
        <v>140612</v>
      </c>
      <c r="K35" s="426">
        <f t="shared" si="7"/>
        <v>78892</v>
      </c>
      <c r="L35" s="219">
        <f>K35/I35-1</f>
        <v>-0.443686006825939</v>
      </c>
      <c r="M35" s="219">
        <f>(K35/J35)-1</f>
        <v>-0.438938355190169</v>
      </c>
    </row>
    <row r="36" s="375" customFormat="true" ht="18" customHeight="true" spans="1:13">
      <c r="A36" s="401" t="s">
        <v>357</v>
      </c>
      <c r="B36" s="393"/>
      <c r="C36" s="395"/>
      <c r="D36" s="395">
        <v>0</v>
      </c>
      <c r="E36" s="395"/>
      <c r="F36" s="227"/>
      <c r="G36" s="227"/>
      <c r="H36" s="416" t="s">
        <v>120</v>
      </c>
      <c r="I36" s="395">
        <v>141812</v>
      </c>
      <c r="J36" s="395">
        <v>140612</v>
      </c>
      <c r="K36" s="395">
        <v>78892</v>
      </c>
      <c r="L36" s="219">
        <f>K36/I36-1</f>
        <v>-0.443686006825939</v>
      </c>
      <c r="M36" s="219">
        <f>(K36/J36)-1</f>
        <v>-0.438938355190169</v>
      </c>
    </row>
    <row r="37" s="375" customFormat="true" ht="18" customHeight="true" spans="1:13">
      <c r="A37" s="401" t="s">
        <v>358</v>
      </c>
      <c r="B37" s="393"/>
      <c r="C37" s="395"/>
      <c r="D37" s="395">
        <v>0</v>
      </c>
      <c r="E37" s="395"/>
      <c r="F37" s="227"/>
      <c r="G37" s="227"/>
      <c r="H37" s="416" t="s">
        <v>122</v>
      </c>
      <c r="I37" s="395">
        <v>0</v>
      </c>
      <c r="J37" s="395">
        <v>0</v>
      </c>
      <c r="K37" s="395">
        <v>0</v>
      </c>
      <c r="L37" s="219"/>
      <c r="M37" s="219"/>
    </row>
    <row r="38" s="375" customFormat="true" ht="15" customHeight="true" spans="1:13">
      <c r="A38" s="394"/>
      <c r="B38" s="393"/>
      <c r="C38" s="402"/>
      <c r="D38" s="395">
        <v>0</v>
      </c>
      <c r="E38" s="395"/>
      <c r="F38" s="227"/>
      <c r="G38" s="227"/>
      <c r="H38" s="416"/>
      <c r="I38" s="395"/>
      <c r="J38" s="395">
        <v>0</v>
      </c>
      <c r="K38" s="395">
        <v>0</v>
      </c>
      <c r="L38" s="219"/>
      <c r="M38" s="219"/>
    </row>
    <row r="39" s="379" customFormat="true" ht="14.25" spans="1:13">
      <c r="A39" s="263" t="s">
        <v>347</v>
      </c>
      <c r="B39" s="403"/>
      <c r="C39" s="404"/>
      <c r="D39" s="404"/>
      <c r="E39" s="403"/>
      <c r="F39" s="419"/>
      <c r="G39" s="419"/>
      <c r="H39" s="377"/>
      <c r="I39" s="404"/>
      <c r="J39" s="404"/>
      <c r="K39" s="404"/>
      <c r="L39" s="419"/>
      <c r="M39" s="375"/>
    </row>
    <row r="40" s="247" customFormat="true" ht="25.5" spans="1:13">
      <c r="A40" s="264" t="s">
        <v>29</v>
      </c>
      <c r="B40" s="265"/>
      <c r="C40" s="266"/>
      <c r="D40" s="266"/>
      <c r="E40" s="265"/>
      <c r="F40" s="296"/>
      <c r="G40" s="296"/>
      <c r="H40" s="297"/>
      <c r="I40" s="266"/>
      <c r="J40" s="266"/>
      <c r="K40" s="315"/>
      <c r="L40" s="316"/>
      <c r="M40" s="337"/>
    </row>
    <row r="41" s="380" customFormat="true" customHeight="true" spans="1:13">
      <c r="A41" s="405"/>
      <c r="B41" s="406"/>
      <c r="C41" s="407"/>
      <c r="D41" s="407"/>
      <c r="E41" s="406"/>
      <c r="F41" s="420"/>
      <c r="G41" s="420"/>
      <c r="H41" s="421"/>
      <c r="I41" s="427"/>
      <c r="J41" s="407"/>
      <c r="K41" s="428"/>
      <c r="L41" s="429"/>
      <c r="M41" s="431"/>
    </row>
    <row r="42" s="376" customFormat="true" ht="15.75" customHeight="true" spans="1:13">
      <c r="A42" s="270" t="s">
        <v>57</v>
      </c>
      <c r="B42" s="408"/>
      <c r="C42" s="272"/>
      <c r="D42" s="272"/>
      <c r="E42" s="271"/>
      <c r="F42" s="310"/>
      <c r="G42" s="310"/>
      <c r="H42" s="301"/>
      <c r="I42" s="272"/>
      <c r="J42" s="272"/>
      <c r="K42" s="272"/>
      <c r="L42" s="310"/>
      <c r="M42" s="301"/>
    </row>
    <row r="43" s="376" customFormat="true" ht="69" customHeight="true" spans="1:13">
      <c r="A43" s="274" t="s">
        <v>59</v>
      </c>
      <c r="B43" s="388" t="s">
        <v>61</v>
      </c>
      <c r="C43" s="134" t="s">
        <v>348</v>
      </c>
      <c r="D43" s="134" t="s">
        <v>349</v>
      </c>
      <c r="E43" s="205"/>
      <c r="F43" s="205" t="s">
        <v>351</v>
      </c>
      <c r="G43" s="206"/>
      <c r="H43" s="303" t="s">
        <v>64</v>
      </c>
      <c r="I43" s="134" t="s">
        <v>61</v>
      </c>
      <c r="J43" s="134" t="s">
        <v>348</v>
      </c>
      <c r="K43" s="134" t="s">
        <v>349</v>
      </c>
      <c r="L43" s="205" t="s">
        <v>351</v>
      </c>
      <c r="M43" s="206"/>
    </row>
    <row r="44" s="375" customFormat="true" ht="27" spans="1:13">
      <c r="A44" s="389"/>
      <c r="B44" s="390"/>
      <c r="C44" s="170"/>
      <c r="D44" s="170"/>
      <c r="E44" s="170"/>
      <c r="F44" s="170" t="s">
        <v>352</v>
      </c>
      <c r="G44" s="170" t="s">
        <v>353</v>
      </c>
      <c r="H44" s="415"/>
      <c r="I44" s="170"/>
      <c r="J44" s="170"/>
      <c r="K44" s="170"/>
      <c r="L44" s="170" t="s">
        <v>352</v>
      </c>
      <c r="M44" s="170" t="s">
        <v>353</v>
      </c>
    </row>
    <row r="45" s="377" customFormat="true" ht="13.5" spans="1:13">
      <c r="A45" s="389" t="s">
        <v>67</v>
      </c>
      <c r="B45" s="390">
        <v>1</v>
      </c>
      <c r="C45" s="170">
        <v>2</v>
      </c>
      <c r="D45" s="170">
        <v>3</v>
      </c>
      <c r="E45" s="170"/>
      <c r="F45" s="422">
        <v>4</v>
      </c>
      <c r="G45" s="422">
        <v>5</v>
      </c>
      <c r="H45" s="415" t="s">
        <v>67</v>
      </c>
      <c r="I45" s="170">
        <v>6</v>
      </c>
      <c r="J45" s="170">
        <v>7</v>
      </c>
      <c r="K45" s="170">
        <v>8</v>
      </c>
      <c r="L45" s="170">
        <v>9</v>
      </c>
      <c r="M45" s="170">
        <v>10</v>
      </c>
    </row>
    <row r="46" s="378" customFormat="true" ht="18" customHeight="true" spans="1:13">
      <c r="A46" s="307" t="s">
        <v>123</v>
      </c>
      <c r="B46" s="391">
        <f>B47+B72+B73+B74+B75</f>
        <v>1240441.1341</v>
      </c>
      <c r="C46" s="391">
        <f>C47+C72+C73+C74+C75</f>
        <v>1494672.31</v>
      </c>
      <c r="D46" s="391">
        <f>D47+D72+D73+D74+D75</f>
        <v>885980.7267</v>
      </c>
      <c r="E46" s="391"/>
      <c r="F46" s="227">
        <f t="shared" ref="F46:F49" si="8">D46/B46-1</f>
        <v>-0.285753509502229</v>
      </c>
      <c r="G46" s="227">
        <f t="shared" ref="G46:G49" si="9">(D46/C46)-1</f>
        <v>-0.407240824110805</v>
      </c>
      <c r="H46" s="307" t="s">
        <v>124</v>
      </c>
      <c r="I46" s="426">
        <f t="shared" ref="I46:K46" si="10">I47+I54+I56+I58+I60</f>
        <v>53690.42</v>
      </c>
      <c r="J46" s="426">
        <f t="shared" si="10"/>
        <v>324282.31</v>
      </c>
      <c r="K46" s="426">
        <f t="shared" si="10"/>
        <v>84666.13</v>
      </c>
      <c r="L46" s="227">
        <f t="shared" ref="L46:L48" si="11">K46/I46-1</f>
        <v>0.576931787831051</v>
      </c>
      <c r="M46" s="227">
        <f t="shared" ref="M46:M48" si="12">(K46/J46)-1</f>
        <v>-0.738912276775135</v>
      </c>
    </row>
    <row r="47" s="375" customFormat="true" ht="15" customHeight="true" spans="1:13">
      <c r="A47" s="401" t="s">
        <v>125</v>
      </c>
      <c r="B47" s="393">
        <f>B48+B54+B71</f>
        <v>613303.0641</v>
      </c>
      <c r="C47" s="393">
        <f>C48+C54+C71</f>
        <v>891554.31</v>
      </c>
      <c r="D47" s="393">
        <f>D48+D54+D71</f>
        <v>560109.6467</v>
      </c>
      <c r="E47" s="393"/>
      <c r="F47" s="219">
        <f t="shared" si="8"/>
        <v>-0.086732678366868</v>
      </c>
      <c r="G47" s="219">
        <f t="shared" si="9"/>
        <v>-0.371760485684826</v>
      </c>
      <c r="H47" s="401" t="s">
        <v>126</v>
      </c>
      <c r="I47" s="395">
        <f t="shared" ref="I47:K47" si="13">SUM(I48:I50)</f>
        <v>47552.6</v>
      </c>
      <c r="J47" s="395">
        <f t="shared" si="13"/>
        <v>48272.1</v>
      </c>
      <c r="K47" s="395">
        <f t="shared" si="13"/>
        <v>79112.33</v>
      </c>
      <c r="L47" s="219">
        <f t="shared" si="11"/>
        <v>0.663680429671564</v>
      </c>
      <c r="M47" s="219">
        <f t="shared" si="12"/>
        <v>0.638883122963368</v>
      </c>
    </row>
    <row r="48" s="378" customFormat="true" ht="15" customHeight="true" spans="1:13">
      <c r="A48" s="409" t="s">
        <v>127</v>
      </c>
      <c r="B48" s="393">
        <f>SUM(B49:B53)</f>
        <v>48359</v>
      </c>
      <c r="C48" s="393">
        <f>SUM(C49:C53)</f>
        <v>48359</v>
      </c>
      <c r="D48" s="393">
        <f>SUM(D49:D53)</f>
        <v>48359</v>
      </c>
      <c r="E48" s="393">
        <v>48359</v>
      </c>
      <c r="F48" s="219">
        <f t="shared" si="8"/>
        <v>0</v>
      </c>
      <c r="G48" s="219">
        <f t="shared" si="9"/>
        <v>0</v>
      </c>
      <c r="H48" s="423" t="s">
        <v>128</v>
      </c>
      <c r="I48" s="395">
        <v>265</v>
      </c>
      <c r="J48" s="395">
        <v>265</v>
      </c>
      <c r="K48" s="395">
        <v>40601.23</v>
      </c>
      <c r="L48" s="219">
        <f t="shared" si="11"/>
        <v>152.212188679245</v>
      </c>
      <c r="M48" s="219">
        <f t="shared" si="12"/>
        <v>152.212188679245</v>
      </c>
    </row>
    <row r="49" s="375" customFormat="true" ht="15" customHeight="true" spans="1:13">
      <c r="A49" s="293" t="s">
        <v>129</v>
      </c>
      <c r="B49" s="393">
        <v>2881</v>
      </c>
      <c r="C49" s="395">
        <v>2881</v>
      </c>
      <c r="D49" s="395">
        <v>2881</v>
      </c>
      <c r="E49" s="395">
        <v>0</v>
      </c>
      <c r="F49" s="219">
        <f t="shared" si="8"/>
        <v>0</v>
      </c>
      <c r="G49" s="219">
        <f t="shared" si="9"/>
        <v>0</v>
      </c>
      <c r="H49" s="423" t="s">
        <v>359</v>
      </c>
      <c r="I49" s="395">
        <v>0</v>
      </c>
      <c r="J49" s="395"/>
      <c r="K49" s="395">
        <v>0</v>
      </c>
      <c r="L49" s="219"/>
      <c r="M49" s="219"/>
    </row>
    <row r="50" s="375" customFormat="true" ht="15" customHeight="true" spans="1:13">
      <c r="A50" s="294" t="s">
        <v>131</v>
      </c>
      <c r="B50" s="393">
        <v>0</v>
      </c>
      <c r="C50" s="395"/>
      <c r="D50" s="395"/>
      <c r="E50" s="395">
        <v>0</v>
      </c>
      <c r="F50" s="219"/>
      <c r="G50" s="219"/>
      <c r="H50" s="423" t="s">
        <v>360</v>
      </c>
      <c r="I50" s="395">
        <v>47287.6</v>
      </c>
      <c r="J50" s="395">
        <v>48007.1</v>
      </c>
      <c r="K50" s="395">
        <v>38511.1</v>
      </c>
      <c r="L50" s="219">
        <f>K50/I50-1</f>
        <v>-0.185598338676524</v>
      </c>
      <c r="M50" s="219">
        <f>(K50/J50)-1</f>
        <v>-0.197804074813934</v>
      </c>
    </row>
    <row r="51" s="375" customFormat="true" ht="15" customHeight="true" spans="1:13">
      <c r="A51" s="293" t="s">
        <v>133</v>
      </c>
      <c r="B51" s="393">
        <v>5273</v>
      </c>
      <c r="C51" s="395">
        <v>5273</v>
      </c>
      <c r="D51" s="395">
        <v>5273</v>
      </c>
      <c r="E51" s="395">
        <v>0</v>
      </c>
      <c r="F51" s="219">
        <f t="shared" ref="F51:F57" si="14">D51/B51-1</f>
        <v>0</v>
      </c>
      <c r="G51" s="219">
        <f t="shared" ref="G51:G57" si="15">(D51/C51)-1</f>
        <v>0</v>
      </c>
      <c r="H51" s="423"/>
      <c r="I51" s="395">
        <v>0</v>
      </c>
      <c r="J51" s="395">
        <v>0</v>
      </c>
      <c r="K51" s="395">
        <v>0</v>
      </c>
      <c r="L51" s="219"/>
      <c r="M51" s="219"/>
    </row>
    <row r="52" s="375" customFormat="true" ht="15" customHeight="true" spans="1:13">
      <c r="A52" s="293" t="s">
        <v>135</v>
      </c>
      <c r="B52" s="393">
        <v>2460</v>
      </c>
      <c r="C52" s="395">
        <v>2460</v>
      </c>
      <c r="D52" s="395">
        <v>2460</v>
      </c>
      <c r="E52" s="395">
        <v>0</v>
      </c>
      <c r="F52" s="219">
        <f t="shared" si="14"/>
        <v>0</v>
      </c>
      <c r="G52" s="219">
        <f t="shared" si="15"/>
        <v>0</v>
      </c>
      <c r="H52" s="423"/>
      <c r="I52" s="395">
        <v>0</v>
      </c>
      <c r="J52" s="395">
        <v>0</v>
      </c>
      <c r="K52" s="395">
        <v>0</v>
      </c>
      <c r="L52" s="219"/>
      <c r="M52" s="219"/>
    </row>
    <row r="53" s="375" customFormat="true" ht="15" customHeight="true" spans="1:13">
      <c r="A53" s="293" t="s">
        <v>137</v>
      </c>
      <c r="B53" s="393">
        <v>37745</v>
      </c>
      <c r="C53" s="395">
        <v>37745</v>
      </c>
      <c r="D53" s="395">
        <v>37745</v>
      </c>
      <c r="E53" s="395">
        <v>0</v>
      </c>
      <c r="F53" s="219">
        <f t="shared" si="14"/>
        <v>0</v>
      </c>
      <c r="G53" s="219">
        <f t="shared" si="15"/>
        <v>0</v>
      </c>
      <c r="H53" s="423"/>
      <c r="I53" s="395">
        <v>0</v>
      </c>
      <c r="J53" s="395"/>
      <c r="K53" s="395">
        <v>0</v>
      </c>
      <c r="L53" s="219"/>
      <c r="M53" s="219"/>
    </row>
    <row r="54" s="375" customFormat="true" ht="15" customHeight="true" spans="1:13">
      <c r="A54" s="409" t="s">
        <v>139</v>
      </c>
      <c r="B54" s="393">
        <f>SUM(B55:B70)</f>
        <v>541556.309</v>
      </c>
      <c r="C54" s="393">
        <f>SUM(C55:C70)</f>
        <v>772669.65</v>
      </c>
      <c r="D54" s="393">
        <f>SUM(D55:D70)</f>
        <v>472127.9967</v>
      </c>
      <c r="E54" s="393">
        <f>SUM(E55:E70)</f>
        <v>470513.9367</v>
      </c>
      <c r="F54" s="219">
        <f t="shared" si="14"/>
        <v>-0.128201465196115</v>
      </c>
      <c r="G54" s="219">
        <f t="shared" si="15"/>
        <v>-0.388965262580198</v>
      </c>
      <c r="H54" s="401" t="s">
        <v>132</v>
      </c>
      <c r="I54" s="395">
        <v>0</v>
      </c>
      <c r="J54" s="395"/>
      <c r="K54" s="395">
        <v>0</v>
      </c>
      <c r="L54" s="219"/>
      <c r="M54" s="219"/>
    </row>
    <row r="55" s="375" customFormat="true" ht="15" customHeight="true" spans="1:13">
      <c r="A55" s="293" t="s">
        <v>140</v>
      </c>
      <c r="B55" s="393">
        <v>113577</v>
      </c>
      <c r="C55" s="395">
        <v>121960</v>
      </c>
      <c r="D55" s="335">
        <v>123619</v>
      </c>
      <c r="E55" s="424">
        <v>123619</v>
      </c>
      <c r="F55" s="219">
        <f t="shared" si="14"/>
        <v>0.0884157884078642</v>
      </c>
      <c r="G55" s="219">
        <f t="shared" si="15"/>
        <v>0.013602820596917</v>
      </c>
      <c r="H55" s="425"/>
      <c r="I55" s="395">
        <v>0</v>
      </c>
      <c r="J55" s="395">
        <v>0</v>
      </c>
      <c r="K55" s="395">
        <v>0</v>
      </c>
      <c r="L55" s="219"/>
      <c r="M55" s="219"/>
    </row>
    <row r="56" s="375" customFormat="true" ht="15" customHeight="true" spans="1:13">
      <c r="A56" s="294" t="s">
        <v>141</v>
      </c>
      <c r="B56" s="393">
        <v>19081</v>
      </c>
      <c r="C56" s="395">
        <v>23852</v>
      </c>
      <c r="D56" s="335">
        <v>0</v>
      </c>
      <c r="E56" s="424">
        <v>0</v>
      </c>
      <c r="F56" s="219">
        <f t="shared" si="14"/>
        <v>-1</v>
      </c>
      <c r="G56" s="219">
        <f t="shared" si="15"/>
        <v>-1</v>
      </c>
      <c r="H56" s="401" t="s">
        <v>134</v>
      </c>
      <c r="I56" s="395">
        <v>0</v>
      </c>
      <c r="J56" s="395">
        <v>18008</v>
      </c>
      <c r="K56" s="395"/>
      <c r="L56" s="219"/>
      <c r="M56" s="219"/>
    </row>
    <row r="57" s="375" customFormat="true" ht="15" customHeight="true" spans="1:13">
      <c r="A57" s="294" t="s">
        <v>142</v>
      </c>
      <c r="B57" s="393">
        <v>97481.129</v>
      </c>
      <c r="C57" s="395">
        <v>179932</v>
      </c>
      <c r="D57" s="335">
        <v>22845.9267</v>
      </c>
      <c r="E57" s="424">
        <v>22845.9267</v>
      </c>
      <c r="F57" s="219">
        <f t="shared" si="14"/>
        <v>-0.765637442504385</v>
      </c>
      <c r="G57" s="219">
        <f t="shared" si="15"/>
        <v>-0.873030218638152</v>
      </c>
      <c r="H57" s="401"/>
      <c r="I57" s="395">
        <v>0</v>
      </c>
      <c r="J57" s="395"/>
      <c r="K57" s="395"/>
      <c r="L57" s="219"/>
      <c r="M57" s="219"/>
    </row>
    <row r="58" s="375" customFormat="true" ht="15" customHeight="true" spans="1:13">
      <c r="A58" s="294" t="s">
        <v>143</v>
      </c>
      <c r="B58" s="393"/>
      <c r="C58" s="395">
        <v>0</v>
      </c>
      <c r="D58" s="335">
        <v>0</v>
      </c>
      <c r="E58" s="424">
        <v>0</v>
      </c>
      <c r="F58" s="219"/>
      <c r="G58" s="219"/>
      <c r="H58" s="401" t="s">
        <v>136</v>
      </c>
      <c r="I58" s="395">
        <v>0</v>
      </c>
      <c r="J58" s="395">
        <f>159884.9-1059.69</f>
        <v>158825.21</v>
      </c>
      <c r="K58" s="395"/>
      <c r="L58" s="219"/>
      <c r="M58" s="219"/>
    </row>
    <row r="59" s="375" customFormat="true" ht="15" customHeight="true" spans="1:13">
      <c r="A59" s="294" t="s">
        <v>144</v>
      </c>
      <c r="B59" s="393">
        <v>765</v>
      </c>
      <c r="C59" s="395">
        <v>837</v>
      </c>
      <c r="D59" s="335">
        <v>753</v>
      </c>
      <c r="E59" s="424">
        <v>753</v>
      </c>
      <c r="F59" s="219">
        <f t="shared" ref="F59:F66" si="16">D59/B59-1</f>
        <v>-0.015686274509804</v>
      </c>
      <c r="G59" s="219">
        <f t="shared" ref="G59:G71" si="17">(D59/C59)-1</f>
        <v>-0.100358422939068</v>
      </c>
      <c r="H59" s="397"/>
      <c r="I59" s="395">
        <v>0</v>
      </c>
      <c r="J59" s="395">
        <v>0</v>
      </c>
      <c r="K59" s="395">
        <v>0</v>
      </c>
      <c r="L59" s="219"/>
      <c r="M59" s="219"/>
    </row>
    <row r="60" s="375" customFormat="true" ht="15" customHeight="true" spans="1:13">
      <c r="A60" s="293" t="s">
        <v>145</v>
      </c>
      <c r="B60" s="393">
        <v>18205</v>
      </c>
      <c r="C60" s="395">
        <v>19620</v>
      </c>
      <c r="D60" s="335">
        <v>18551</v>
      </c>
      <c r="E60" s="424">
        <v>18551</v>
      </c>
      <c r="F60" s="219">
        <f t="shared" si="16"/>
        <v>0.0190057676462509</v>
      </c>
      <c r="G60" s="219">
        <f t="shared" si="17"/>
        <v>-0.0544852191641182</v>
      </c>
      <c r="H60" s="401" t="s">
        <v>138</v>
      </c>
      <c r="I60" s="395">
        <v>6137.82</v>
      </c>
      <c r="J60" s="395">
        <v>99177</v>
      </c>
      <c r="K60" s="395">
        <f>1613.49+5000-1059.69</f>
        <v>5553.8</v>
      </c>
      <c r="L60" s="219">
        <f>K60/I60-1</f>
        <v>-0.0951510471144479</v>
      </c>
      <c r="M60" s="219">
        <f>(K60/J60)-1</f>
        <v>-0.94400112929409</v>
      </c>
    </row>
    <row r="61" s="375" customFormat="true" ht="15" customHeight="true" spans="1:13">
      <c r="A61" s="293" t="s">
        <v>146</v>
      </c>
      <c r="B61" s="393">
        <v>134260.13</v>
      </c>
      <c r="C61" s="395">
        <v>134260</v>
      </c>
      <c r="D61" s="335">
        <v>135707.13</v>
      </c>
      <c r="E61" s="424">
        <v>135707.13</v>
      </c>
      <c r="F61" s="219">
        <f t="shared" si="16"/>
        <v>0.0107775852741987</v>
      </c>
      <c r="G61" s="219">
        <f t="shared" si="17"/>
        <v>0.0107785639803366</v>
      </c>
      <c r="H61" s="425"/>
      <c r="I61" s="395">
        <v>0</v>
      </c>
      <c r="J61" s="395">
        <v>0</v>
      </c>
      <c r="K61" s="395">
        <v>0</v>
      </c>
      <c r="L61" s="219"/>
      <c r="M61" s="219"/>
    </row>
    <row r="62" s="375" customFormat="true" ht="15" customHeight="true" spans="1:13">
      <c r="A62" s="293" t="s">
        <v>147</v>
      </c>
      <c r="B62" s="393">
        <v>1848</v>
      </c>
      <c r="C62" s="395">
        <v>2317</v>
      </c>
      <c r="D62" s="335">
        <v>1744</v>
      </c>
      <c r="E62" s="424">
        <v>1744</v>
      </c>
      <c r="F62" s="219">
        <f t="shared" si="16"/>
        <v>-0.0562770562770563</v>
      </c>
      <c r="G62" s="219">
        <f t="shared" si="17"/>
        <v>-0.247302546396202</v>
      </c>
      <c r="H62" s="425"/>
      <c r="I62" s="395">
        <v>0</v>
      </c>
      <c r="J62" s="395">
        <v>0</v>
      </c>
      <c r="K62" s="395">
        <v>0</v>
      </c>
      <c r="L62" s="219"/>
      <c r="M62" s="219"/>
    </row>
    <row r="63" s="375" customFormat="true" customHeight="true" spans="1:13">
      <c r="A63" s="293" t="s">
        <v>148</v>
      </c>
      <c r="B63" s="393">
        <v>12929</v>
      </c>
      <c r="C63" s="395">
        <v>14251</v>
      </c>
      <c r="D63" s="335">
        <v>0</v>
      </c>
      <c r="E63" s="424">
        <v>0</v>
      </c>
      <c r="F63" s="219">
        <f t="shared" si="16"/>
        <v>-1</v>
      </c>
      <c r="G63" s="219">
        <f t="shared" si="17"/>
        <v>-1</v>
      </c>
      <c r="H63" s="425"/>
      <c r="I63" s="395">
        <v>0</v>
      </c>
      <c r="J63" s="395">
        <v>0</v>
      </c>
      <c r="K63" s="395">
        <v>0</v>
      </c>
      <c r="L63" s="219"/>
      <c r="M63" s="219"/>
    </row>
    <row r="64" s="375" customFormat="true" ht="15" customHeight="true" spans="1:13">
      <c r="A64" s="293" t="s">
        <v>149</v>
      </c>
      <c r="B64" s="393">
        <v>6478</v>
      </c>
      <c r="C64" s="395">
        <v>12605</v>
      </c>
      <c r="D64" s="335">
        <v>10100</v>
      </c>
      <c r="E64" s="424">
        <v>10100</v>
      </c>
      <c r="F64" s="219">
        <f t="shared" si="16"/>
        <v>0.559123186168571</v>
      </c>
      <c r="G64" s="219">
        <f t="shared" si="17"/>
        <v>-0.198730662435541</v>
      </c>
      <c r="H64" s="425"/>
      <c r="I64" s="395">
        <v>0</v>
      </c>
      <c r="J64" s="395"/>
      <c r="K64" s="395">
        <v>0</v>
      </c>
      <c r="L64" s="219"/>
      <c r="M64" s="219"/>
    </row>
    <row r="65" s="375" customFormat="true" ht="15" customHeight="true" spans="1:13">
      <c r="A65" s="293" t="s">
        <v>150</v>
      </c>
      <c r="B65" s="393">
        <v>23320</v>
      </c>
      <c r="C65" s="395">
        <v>25057</v>
      </c>
      <c r="D65" s="335">
        <v>24148</v>
      </c>
      <c r="E65" s="424">
        <v>24148</v>
      </c>
      <c r="F65" s="219">
        <f t="shared" si="16"/>
        <v>0.0355060034305317</v>
      </c>
      <c r="G65" s="219">
        <f t="shared" si="17"/>
        <v>-0.0362772877838529</v>
      </c>
      <c r="H65" s="425"/>
      <c r="I65" s="395"/>
      <c r="J65" s="395"/>
      <c r="K65" s="395">
        <v>0</v>
      </c>
      <c r="L65" s="219"/>
      <c r="M65" s="219"/>
    </row>
    <row r="66" s="375" customFormat="true" ht="15" customHeight="true" spans="1:13">
      <c r="A66" s="293" t="s">
        <v>151</v>
      </c>
      <c r="B66" s="393">
        <v>113158.05</v>
      </c>
      <c r="C66" s="395">
        <v>157439.65</v>
      </c>
      <c r="D66" s="335">
        <v>122941.94</v>
      </c>
      <c r="E66" s="424">
        <v>121327.88</v>
      </c>
      <c r="F66" s="219">
        <f t="shared" si="16"/>
        <v>0.0864621650867967</v>
      </c>
      <c r="G66" s="219">
        <f t="shared" si="17"/>
        <v>-0.219117039449719</v>
      </c>
      <c r="H66" s="425"/>
      <c r="I66" s="395">
        <v>0</v>
      </c>
      <c r="J66" s="395"/>
      <c r="K66" s="395">
        <v>0</v>
      </c>
      <c r="L66" s="219"/>
      <c r="M66" s="219"/>
    </row>
    <row r="67" s="375" customFormat="true" ht="15" customHeight="true" spans="1:13">
      <c r="A67" s="293" t="s">
        <v>152</v>
      </c>
      <c r="B67" s="393"/>
      <c r="C67" s="395">
        <v>33112</v>
      </c>
      <c r="D67" s="335">
        <v>17107</v>
      </c>
      <c r="E67" s="424">
        <v>17107</v>
      </c>
      <c r="F67" s="219"/>
      <c r="G67" s="219">
        <f t="shared" si="17"/>
        <v>-0.483359507127325</v>
      </c>
      <c r="H67" s="425"/>
      <c r="I67" s="395"/>
      <c r="J67" s="395"/>
      <c r="K67" s="395"/>
      <c r="L67" s="219"/>
      <c r="M67" s="219"/>
    </row>
    <row r="68" s="375" customFormat="true" ht="15" customHeight="true" spans="1:13">
      <c r="A68" s="293" t="s">
        <v>153</v>
      </c>
      <c r="B68" s="393"/>
      <c r="C68" s="395">
        <v>16945</v>
      </c>
      <c r="D68" s="335">
        <v>-5823</v>
      </c>
      <c r="E68" s="424">
        <v>-5823</v>
      </c>
      <c r="F68" s="219"/>
      <c r="G68" s="219">
        <f t="shared" si="17"/>
        <v>-1.34364119209206</v>
      </c>
      <c r="H68" s="425"/>
      <c r="I68" s="395"/>
      <c r="J68" s="395"/>
      <c r="K68" s="395"/>
      <c r="L68" s="219"/>
      <c r="M68" s="219"/>
    </row>
    <row r="69" s="375" customFormat="true" ht="15" customHeight="true" spans="1:13">
      <c r="A69" s="293" t="s">
        <v>154</v>
      </c>
      <c r="B69" s="393"/>
      <c r="C69" s="395">
        <v>30000</v>
      </c>
      <c r="D69" s="335">
        <v>0</v>
      </c>
      <c r="E69" s="424">
        <v>0</v>
      </c>
      <c r="F69" s="219"/>
      <c r="G69" s="219">
        <f t="shared" si="17"/>
        <v>-1</v>
      </c>
      <c r="H69" s="425"/>
      <c r="I69" s="395"/>
      <c r="J69" s="395"/>
      <c r="K69" s="395"/>
      <c r="L69" s="219"/>
      <c r="M69" s="219"/>
    </row>
    <row r="70" s="375" customFormat="true" ht="15" customHeight="true" spans="1:13">
      <c r="A70" s="293" t="s">
        <v>155</v>
      </c>
      <c r="B70" s="393">
        <v>454</v>
      </c>
      <c r="C70" s="395">
        <v>482</v>
      </c>
      <c r="D70" s="335">
        <v>434</v>
      </c>
      <c r="E70" s="424">
        <v>434</v>
      </c>
      <c r="F70" s="219">
        <f t="shared" ref="F70:F76" si="18">D70/B70-1</f>
        <v>-0.0440528634361234</v>
      </c>
      <c r="G70" s="219">
        <f t="shared" si="17"/>
        <v>-0.0995850622406639</v>
      </c>
      <c r="H70" s="425"/>
      <c r="I70" s="395">
        <v>0</v>
      </c>
      <c r="J70" s="395"/>
      <c r="K70" s="395">
        <v>0</v>
      </c>
      <c r="L70" s="219"/>
      <c r="M70" s="219"/>
    </row>
    <row r="71" s="375" customFormat="true" ht="15" customHeight="true" spans="1:13">
      <c r="A71" s="409" t="s">
        <v>156</v>
      </c>
      <c r="B71" s="393">
        <v>23387.7551</v>
      </c>
      <c r="C71" s="395">
        <v>70525.66</v>
      </c>
      <c r="D71" s="395">
        <v>39622.65</v>
      </c>
      <c r="E71" s="395">
        <v>39622.65</v>
      </c>
      <c r="F71" s="219">
        <f t="shared" si="18"/>
        <v>0.694162172922702</v>
      </c>
      <c r="G71" s="219">
        <f t="shared" si="17"/>
        <v>-0.438181081892747</v>
      </c>
      <c r="H71" s="425"/>
      <c r="I71" s="395">
        <v>0</v>
      </c>
      <c r="J71" s="395">
        <v>0</v>
      </c>
      <c r="K71" s="395">
        <v>0</v>
      </c>
      <c r="L71" s="219"/>
      <c r="M71" s="219"/>
    </row>
    <row r="72" s="375" customFormat="true" ht="16" customHeight="true" spans="1:13">
      <c r="A72" s="401" t="s">
        <v>157</v>
      </c>
      <c r="B72" s="393">
        <v>53904.99</v>
      </c>
      <c r="C72" s="395">
        <v>31197</v>
      </c>
      <c r="D72" s="395">
        <v>11.04</v>
      </c>
      <c r="E72" s="395"/>
      <c r="F72" s="219">
        <f t="shared" si="18"/>
        <v>-0.999795195212911</v>
      </c>
      <c r="G72" s="219"/>
      <c r="H72" s="425"/>
      <c r="I72" s="395">
        <v>0</v>
      </c>
      <c r="J72" s="395">
        <v>0</v>
      </c>
      <c r="K72" s="395">
        <v>0</v>
      </c>
      <c r="L72" s="219"/>
      <c r="M72" s="219"/>
    </row>
    <row r="73" s="375" customFormat="true" ht="15" customHeight="true" spans="1:13">
      <c r="A73" s="401" t="s">
        <v>158</v>
      </c>
      <c r="B73" s="393">
        <v>143000</v>
      </c>
      <c r="C73" s="395">
        <v>168667</v>
      </c>
      <c r="D73" s="395">
        <f>96657.5+48660-3239.53</f>
        <v>142077.97</v>
      </c>
      <c r="E73" s="395"/>
      <c r="F73" s="219">
        <f t="shared" si="18"/>
        <v>-0.00644776223776222</v>
      </c>
      <c r="G73" s="219">
        <f t="shared" ref="G73:G76" si="19">(D73/C73)-1</f>
        <v>-0.157642158809963</v>
      </c>
      <c r="H73" s="425"/>
      <c r="I73" s="395">
        <v>0</v>
      </c>
      <c r="J73" s="395">
        <v>0</v>
      </c>
      <c r="K73" s="395">
        <v>0</v>
      </c>
      <c r="L73" s="219"/>
      <c r="M73" s="219"/>
    </row>
    <row r="74" s="375" customFormat="true" ht="15" customHeight="true" spans="1:13">
      <c r="A74" s="401" t="s">
        <v>159</v>
      </c>
      <c r="B74" s="393">
        <v>195916</v>
      </c>
      <c r="C74" s="395">
        <v>195916</v>
      </c>
      <c r="D74" s="395">
        <f>78451+6154</f>
        <v>84605</v>
      </c>
      <c r="E74" s="395"/>
      <c r="F74" s="219">
        <f t="shared" si="18"/>
        <v>-0.568156761060863</v>
      </c>
      <c r="G74" s="219">
        <f t="shared" si="19"/>
        <v>-0.568156761060863</v>
      </c>
      <c r="H74" s="425"/>
      <c r="I74" s="395">
        <v>0</v>
      </c>
      <c r="J74" s="395">
        <v>0</v>
      </c>
      <c r="K74" s="395">
        <v>0</v>
      </c>
      <c r="L74" s="219"/>
      <c r="M74" s="219"/>
    </row>
    <row r="75" s="375" customFormat="true" ht="15" customHeight="true" spans="1:13">
      <c r="A75" s="401" t="s">
        <v>160</v>
      </c>
      <c r="B75" s="393">
        <v>234317.08</v>
      </c>
      <c r="C75" s="395">
        <v>207338</v>
      </c>
      <c r="D75" s="395">
        <v>99177.07</v>
      </c>
      <c r="E75" s="395"/>
      <c r="F75" s="219">
        <f t="shared" si="18"/>
        <v>-0.576739903040786</v>
      </c>
      <c r="G75" s="219">
        <f t="shared" si="19"/>
        <v>-0.521664769603256</v>
      </c>
      <c r="H75" s="425"/>
      <c r="I75" s="395">
        <v>0</v>
      </c>
      <c r="J75" s="395">
        <v>0</v>
      </c>
      <c r="K75" s="395">
        <v>0</v>
      </c>
      <c r="L75" s="219"/>
      <c r="M75" s="219"/>
    </row>
    <row r="76" s="378" customFormat="true" ht="15" customHeight="true" spans="1:13">
      <c r="A76" s="275" t="s">
        <v>161</v>
      </c>
      <c r="B76" s="391">
        <f>B8+B34+B46</f>
        <v>1889020.40283951</v>
      </c>
      <c r="C76" s="391">
        <f>C8+C34+C46</f>
        <v>2096273.31</v>
      </c>
      <c r="D76" s="391">
        <f>D8+D34+D46</f>
        <v>1606488.5867</v>
      </c>
      <c r="E76" s="391"/>
      <c r="F76" s="227">
        <f t="shared" si="18"/>
        <v>-0.149565253882286</v>
      </c>
      <c r="G76" s="227">
        <f t="shared" si="19"/>
        <v>-0.233645451174494</v>
      </c>
      <c r="H76" s="275" t="s">
        <v>162</v>
      </c>
      <c r="I76" s="426">
        <f t="shared" ref="I76:K76" si="20">I8+I33+I35+I46</f>
        <v>1889020.3441</v>
      </c>
      <c r="J76" s="426">
        <f t="shared" si="20"/>
        <v>2096273.31</v>
      </c>
      <c r="K76" s="426">
        <f t="shared" si="20"/>
        <v>1606488.59</v>
      </c>
      <c r="L76" s="227">
        <f>K76/I76-1</f>
        <v>-0.14956522569089</v>
      </c>
      <c r="M76" s="227">
        <f>(K76/J76)-1</f>
        <v>-0.233645449600272</v>
      </c>
    </row>
    <row r="77" s="375" customFormat="true" ht="43" customHeight="true" spans="1:13">
      <c r="A77" s="342" t="s">
        <v>361</v>
      </c>
      <c r="B77" s="342"/>
      <c r="C77" s="343"/>
      <c r="D77" s="343"/>
      <c r="E77" s="342"/>
      <c r="F77" s="342"/>
      <c r="G77" s="342"/>
      <c r="H77" s="342"/>
      <c r="I77" s="342"/>
      <c r="J77" s="343"/>
      <c r="K77" s="343"/>
      <c r="L77" s="342"/>
      <c r="M77" s="342"/>
    </row>
    <row r="78" s="375" customFormat="true" customHeight="true" spans="1:12">
      <c r="A78" s="432"/>
      <c r="B78" s="403"/>
      <c r="C78" s="404"/>
      <c r="D78" s="404"/>
      <c r="E78" s="403"/>
      <c r="F78" s="419"/>
      <c r="G78" s="419"/>
      <c r="H78" s="421"/>
      <c r="I78" s="404"/>
      <c r="J78" s="404"/>
      <c r="K78" s="404"/>
      <c r="L78" s="419"/>
    </row>
    <row r="79" s="379" customFormat="true" ht="14.25" spans="1:13">
      <c r="A79" s="432"/>
      <c r="B79" s="403"/>
      <c r="C79" s="404"/>
      <c r="D79" s="404"/>
      <c r="E79" s="403"/>
      <c r="F79" s="419"/>
      <c r="G79" s="419"/>
      <c r="H79" s="421"/>
      <c r="I79" s="404"/>
      <c r="J79" s="404"/>
      <c r="K79" s="404"/>
      <c r="L79" s="419"/>
      <c r="M79" s="375"/>
    </row>
    <row r="80" s="379" customFormat="true" ht="14.25" spans="1:13">
      <c r="A80" s="432"/>
      <c r="B80" s="403"/>
      <c r="C80" s="404"/>
      <c r="D80" s="404"/>
      <c r="E80" s="403"/>
      <c r="F80" s="419"/>
      <c r="G80" s="419"/>
      <c r="H80" s="421"/>
      <c r="I80" s="404"/>
      <c r="J80" s="404"/>
      <c r="K80" s="404"/>
      <c r="L80" s="419"/>
      <c r="M80" s="375"/>
    </row>
  </sheetData>
  <mergeCells count="24">
    <mergeCell ref="K3:M3"/>
    <mergeCell ref="F5:G5"/>
    <mergeCell ref="L5:M5"/>
    <mergeCell ref="K41:M41"/>
    <mergeCell ref="F43:G43"/>
    <mergeCell ref="L43:M43"/>
    <mergeCell ref="A77:M77"/>
    <mergeCell ref="A5:A6"/>
    <mergeCell ref="A43:A44"/>
    <mergeCell ref="B5:B6"/>
    <mergeCell ref="B43:B44"/>
    <mergeCell ref="C5:C6"/>
    <mergeCell ref="C43:C44"/>
    <mergeCell ref="D5:D6"/>
    <mergeCell ref="D43:D44"/>
    <mergeCell ref="E5:E6"/>
    <mergeCell ref="H5:H6"/>
    <mergeCell ref="H43:H44"/>
    <mergeCell ref="I5:I6"/>
    <mergeCell ref="I43:I44"/>
    <mergeCell ref="J5:J6"/>
    <mergeCell ref="J43:J44"/>
    <mergeCell ref="K5:K6"/>
    <mergeCell ref="K43:K44"/>
  </mergeCells>
  <printOptions horizontalCentered="true"/>
  <pageMargins left="0.590277777777778" right="0.590277777777778" top="1.14166666666667" bottom="0.786805555555556" header="0.393055555555556" footer="0.393055555555556"/>
  <pageSetup paperSize="8" scale="93" fitToHeight="0" orientation="landscape" blackAndWhite="true" horizontalDpi="600"/>
  <headerFooter alignWithMargins="0">
    <oddFooter>&amp;C第 &amp;P 页，共 &amp;N 页</oddFooter>
  </headerFooter>
  <rowBreaks count="1" manualBreakCount="1">
    <brk id="38" max="12"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pageSetUpPr fitToPage="true"/>
  </sheetPr>
  <dimension ref="A1:N68"/>
  <sheetViews>
    <sheetView showZeros="0" topLeftCell="B1" workbookViewId="0">
      <selection activeCell="L8" sqref="L8"/>
    </sheetView>
  </sheetViews>
  <sheetFormatPr defaultColWidth="7" defaultRowHeight="13.5"/>
  <cols>
    <col min="1" max="1" width="55.625" style="154" customWidth="true"/>
    <col min="2" max="2" width="12.9416666666667" style="155" customWidth="true"/>
    <col min="3" max="3" width="13.225" style="156" customWidth="true"/>
    <col min="4" max="4" width="16.4833333333333" style="155" hidden="true" customWidth="true"/>
    <col min="5" max="5" width="12.6416666666667" style="156" customWidth="true"/>
    <col min="6" max="6" width="11.175" style="157" customWidth="true"/>
    <col min="7" max="7" width="11.6166666666667" style="157" customWidth="true"/>
    <col min="8" max="8" width="57.625" style="154" customWidth="true"/>
    <col min="9" max="9" width="13.3833333333333" style="158" customWidth="true"/>
    <col min="10" max="10" width="14.6333333333333" style="345" customWidth="true"/>
    <col min="11" max="11" width="21.3083333333333" style="158" hidden="true" customWidth="true"/>
    <col min="12" max="12" width="12.7916666666667" style="345" customWidth="true"/>
    <col min="13" max="13" width="11.3166666666667" style="157" customWidth="true"/>
    <col min="14" max="14" width="11.6166666666667" style="157" customWidth="true"/>
    <col min="15" max="16384" width="7" style="145"/>
  </cols>
  <sheetData>
    <row r="1" s="145" customFormat="true" ht="19" customHeight="true" spans="1:14">
      <c r="A1" s="160" t="s">
        <v>362</v>
      </c>
      <c r="B1" s="155"/>
      <c r="C1" s="156"/>
      <c r="D1" s="155"/>
      <c r="E1" s="156"/>
      <c r="F1" s="157"/>
      <c r="G1" s="157"/>
      <c r="H1" s="154"/>
      <c r="I1" s="158"/>
      <c r="J1" s="345"/>
      <c r="K1" s="158"/>
      <c r="L1" s="345"/>
      <c r="M1" s="157"/>
      <c r="N1" s="157"/>
    </row>
    <row r="2" s="146" customFormat="true" ht="21" customHeight="true" spans="1:14">
      <c r="A2" s="346" t="s">
        <v>32</v>
      </c>
      <c r="B2" s="346"/>
      <c r="C2" s="347"/>
      <c r="D2" s="346"/>
      <c r="E2" s="347"/>
      <c r="F2" s="346"/>
      <c r="G2" s="346"/>
      <c r="H2" s="346"/>
      <c r="I2" s="346"/>
      <c r="J2" s="347"/>
      <c r="K2" s="346"/>
      <c r="L2" s="347"/>
      <c r="M2" s="346"/>
      <c r="N2" s="346"/>
    </row>
    <row r="3" s="147" customFormat="true" ht="27" customHeight="true" spans="1:14">
      <c r="A3" s="163"/>
      <c r="B3" s="164"/>
      <c r="C3" s="165"/>
      <c r="D3" s="164"/>
      <c r="E3" s="165"/>
      <c r="F3" s="201"/>
      <c r="G3" s="201"/>
      <c r="H3" s="202"/>
      <c r="I3" s="203"/>
      <c r="J3" s="345"/>
      <c r="K3" s="158"/>
      <c r="L3" s="318" t="s">
        <v>56</v>
      </c>
      <c r="M3" s="319"/>
      <c r="N3" s="338"/>
    </row>
    <row r="4" s="148" customFormat="true" ht="17.25" customHeight="true" spans="1:14">
      <c r="A4" s="194" t="s">
        <v>363</v>
      </c>
      <c r="B4" s="194"/>
      <c r="C4" s="348"/>
      <c r="D4" s="194"/>
      <c r="E4" s="348"/>
      <c r="F4" s="357"/>
      <c r="G4" s="357"/>
      <c r="H4" s="194" t="s">
        <v>165</v>
      </c>
      <c r="I4" s="194"/>
      <c r="J4" s="348"/>
      <c r="K4" s="194"/>
      <c r="L4" s="348"/>
      <c r="M4" s="357"/>
      <c r="N4" s="357"/>
    </row>
    <row r="5" s="149" customFormat="true" ht="49" customHeight="true" spans="1:14">
      <c r="A5" s="169" t="s">
        <v>166</v>
      </c>
      <c r="B5" s="134" t="s">
        <v>61</v>
      </c>
      <c r="C5" s="134" t="s">
        <v>348</v>
      </c>
      <c r="D5" s="134"/>
      <c r="E5" s="134" t="s">
        <v>349</v>
      </c>
      <c r="F5" s="205" t="s">
        <v>351</v>
      </c>
      <c r="G5" s="206"/>
      <c r="H5" s="207" t="s">
        <v>166</v>
      </c>
      <c r="I5" s="134" t="s">
        <v>61</v>
      </c>
      <c r="J5" s="134" t="s">
        <v>348</v>
      </c>
      <c r="K5" s="134"/>
      <c r="L5" s="134" t="s">
        <v>349</v>
      </c>
      <c r="M5" s="205" t="s">
        <v>351</v>
      </c>
      <c r="N5" s="206"/>
    </row>
    <row r="6" s="149" customFormat="true" ht="30" customHeight="true" spans="1:14">
      <c r="A6" s="169"/>
      <c r="B6" s="170"/>
      <c r="C6" s="170"/>
      <c r="D6" s="170"/>
      <c r="E6" s="170"/>
      <c r="F6" s="170" t="s">
        <v>352</v>
      </c>
      <c r="G6" s="170" t="s">
        <v>353</v>
      </c>
      <c r="H6" s="207"/>
      <c r="I6" s="170"/>
      <c r="J6" s="170"/>
      <c r="K6" s="170"/>
      <c r="L6" s="170"/>
      <c r="M6" s="170" t="s">
        <v>352</v>
      </c>
      <c r="N6" s="170" t="s">
        <v>353</v>
      </c>
    </row>
    <row r="7" s="150" customFormat="true" ht="15.75" customHeight="true" spans="1:14">
      <c r="A7" s="171" t="s">
        <v>67</v>
      </c>
      <c r="B7" s="172">
        <v>1</v>
      </c>
      <c r="C7" s="173">
        <v>2</v>
      </c>
      <c r="D7" s="172"/>
      <c r="E7" s="173">
        <v>3</v>
      </c>
      <c r="F7" s="208">
        <v>4</v>
      </c>
      <c r="G7" s="208">
        <v>5</v>
      </c>
      <c r="H7" s="171" t="s">
        <v>67</v>
      </c>
      <c r="I7" s="209">
        <v>6</v>
      </c>
      <c r="J7" s="209">
        <v>7</v>
      </c>
      <c r="K7" s="209"/>
      <c r="L7" s="209">
        <v>8</v>
      </c>
      <c r="M7" s="209">
        <v>9</v>
      </c>
      <c r="N7" s="209">
        <v>10</v>
      </c>
    </row>
    <row r="8" s="150" customFormat="true" ht="18" customHeight="true" spans="1:14">
      <c r="A8" s="174" t="s">
        <v>167</v>
      </c>
      <c r="B8" s="349">
        <f>SUM(B9:B23)</f>
        <v>436600.135</v>
      </c>
      <c r="C8" s="349">
        <f>SUM(C9:C23)</f>
        <v>88423.293</v>
      </c>
      <c r="D8" s="349">
        <f>SUM(D9:D23)</f>
        <v>915652640.63</v>
      </c>
      <c r="E8" s="349">
        <f>SUM(E9:E23)</f>
        <v>425295.22</v>
      </c>
      <c r="F8" s="227">
        <f t="shared" ref="F8:F14" si="0">E8/B8-1</f>
        <v>-0.0258930634549621</v>
      </c>
      <c r="G8" s="227">
        <f t="shared" ref="G8:G14" si="1">E8/C8-1</f>
        <v>3.8097645492574</v>
      </c>
      <c r="H8" s="171" t="s">
        <v>168</v>
      </c>
      <c r="I8" s="237">
        <f t="shared" ref="I8:L8" si="2">I9+I12+I15+I26+I29+I33+I40</f>
        <v>1012256.81</v>
      </c>
      <c r="J8" s="237">
        <f t="shared" si="2"/>
        <v>630670.57</v>
      </c>
      <c r="K8" s="237">
        <v>6306704147.39</v>
      </c>
      <c r="L8" s="237">
        <f>L9+L12+L15+L26+L29+L33+L40+L24</f>
        <v>839106.419</v>
      </c>
      <c r="M8" s="227">
        <f t="shared" ref="M8:M25" si="3">L8/I8-1</f>
        <v>-0.171053816866888</v>
      </c>
      <c r="N8" s="227">
        <f t="shared" ref="N8:N25" si="4">L8/J8-1</f>
        <v>0.330498772124407</v>
      </c>
    </row>
    <row r="9" s="151" customFormat="true" ht="17" customHeight="true" spans="1:14">
      <c r="A9" s="350" t="s">
        <v>169</v>
      </c>
      <c r="B9" s="351"/>
      <c r="C9" s="352"/>
      <c r="D9" s="352"/>
      <c r="E9" s="187"/>
      <c r="F9" s="219"/>
      <c r="G9" s="219"/>
      <c r="H9" s="358" t="s">
        <v>170</v>
      </c>
      <c r="I9" s="188">
        <f t="shared" ref="I9:L9" si="5">SUM(I10:I11)</f>
        <v>0</v>
      </c>
      <c r="J9" s="188">
        <f t="shared" si="5"/>
        <v>0</v>
      </c>
      <c r="K9" s="188"/>
      <c r="L9" s="188">
        <f t="shared" si="5"/>
        <v>0</v>
      </c>
      <c r="M9" s="219"/>
      <c r="N9" s="219"/>
    </row>
    <row r="10" s="151" customFormat="true" ht="17" customHeight="true" spans="1:14">
      <c r="A10" s="350" t="s">
        <v>171</v>
      </c>
      <c r="B10" s="351"/>
      <c r="C10" s="352"/>
      <c r="D10" s="352"/>
      <c r="E10" s="187"/>
      <c r="F10" s="219"/>
      <c r="G10" s="219"/>
      <c r="H10" s="358" t="s">
        <v>172</v>
      </c>
      <c r="I10" s="188">
        <v>0</v>
      </c>
      <c r="J10" s="188">
        <v>0</v>
      </c>
      <c r="K10" s="188"/>
      <c r="L10" s="188"/>
      <c r="M10" s="219"/>
      <c r="N10" s="219"/>
    </row>
    <row r="11" s="151" customFormat="true" ht="17" customHeight="true" spans="1:14">
      <c r="A11" s="353" t="s">
        <v>173</v>
      </c>
      <c r="B11" s="351"/>
      <c r="C11" s="352"/>
      <c r="D11" s="352"/>
      <c r="E11" s="187"/>
      <c r="F11" s="219"/>
      <c r="G11" s="219"/>
      <c r="H11" s="359" t="s">
        <v>174</v>
      </c>
      <c r="I11" s="188"/>
      <c r="J11" s="188"/>
      <c r="K11" s="188"/>
      <c r="L11" s="188"/>
      <c r="M11" s="219"/>
      <c r="N11" s="219"/>
    </row>
    <row r="12" s="151" customFormat="true" ht="17" customHeight="true" spans="1:14">
      <c r="A12" s="350" t="s">
        <v>175</v>
      </c>
      <c r="B12" s="351">
        <v>6795</v>
      </c>
      <c r="C12" s="352">
        <v>1635.2</v>
      </c>
      <c r="D12" s="352">
        <v>16351987.95</v>
      </c>
      <c r="E12" s="188">
        <v>4587</v>
      </c>
      <c r="F12" s="219">
        <f t="shared" si="0"/>
        <v>-0.324944812362031</v>
      </c>
      <c r="G12" s="219">
        <f t="shared" si="1"/>
        <v>1.8051614481409</v>
      </c>
      <c r="H12" s="360" t="s">
        <v>176</v>
      </c>
      <c r="I12" s="188">
        <f t="shared" ref="I12:L12" si="6">SUM(I13:I14)</f>
        <v>4071.25</v>
      </c>
      <c r="J12" s="188">
        <f t="shared" si="6"/>
        <v>4078</v>
      </c>
      <c r="K12" s="188"/>
      <c r="L12" s="188">
        <f t="shared" si="6"/>
        <v>2681.18</v>
      </c>
      <c r="M12" s="219">
        <f t="shared" si="3"/>
        <v>-0.341435677003377</v>
      </c>
      <c r="N12" s="219">
        <f t="shared" si="4"/>
        <v>-0.342525747915645</v>
      </c>
    </row>
    <row r="13" s="151" customFormat="true" ht="17" customHeight="true" spans="1:14">
      <c r="A13" s="350" t="s">
        <v>177</v>
      </c>
      <c r="B13" s="351">
        <v>841.4</v>
      </c>
      <c r="C13" s="352">
        <v>600.22</v>
      </c>
      <c r="D13" s="352">
        <v>6002153.92</v>
      </c>
      <c r="E13" s="188">
        <v>1854</v>
      </c>
      <c r="F13" s="219">
        <f t="shared" si="0"/>
        <v>1.20347040646541</v>
      </c>
      <c r="G13" s="219">
        <f t="shared" si="1"/>
        <v>2.08886741528106</v>
      </c>
      <c r="H13" s="359" t="s">
        <v>178</v>
      </c>
      <c r="I13" s="188">
        <v>3924.25</v>
      </c>
      <c r="J13" s="188">
        <v>3947</v>
      </c>
      <c r="K13" s="188">
        <v>39471840.8</v>
      </c>
      <c r="L13" s="188">
        <v>2475.21</v>
      </c>
      <c r="M13" s="219">
        <f t="shared" si="3"/>
        <v>-0.369252723450341</v>
      </c>
      <c r="N13" s="219">
        <f t="shared" si="4"/>
        <v>-0.372888269571827</v>
      </c>
    </row>
    <row r="14" s="151" customFormat="true" ht="17" customHeight="true" spans="1:14">
      <c r="A14" s="350" t="s">
        <v>179</v>
      </c>
      <c r="B14" s="351">
        <v>396049.735</v>
      </c>
      <c r="C14" s="352">
        <v>65695.3</v>
      </c>
      <c r="D14" s="352">
        <v>625530033.16</v>
      </c>
      <c r="E14" s="188">
        <v>398289.22</v>
      </c>
      <c r="F14" s="219">
        <f t="shared" si="0"/>
        <v>0.00565455497653589</v>
      </c>
      <c r="G14" s="219">
        <f t="shared" si="1"/>
        <v>5.06267449878454</v>
      </c>
      <c r="H14" s="359" t="s">
        <v>180</v>
      </c>
      <c r="I14" s="188">
        <v>147</v>
      </c>
      <c r="J14" s="188">
        <v>131</v>
      </c>
      <c r="K14" s="188">
        <v>1307005.4</v>
      </c>
      <c r="L14" s="188">
        <v>205.97</v>
      </c>
      <c r="M14" s="219">
        <f t="shared" si="3"/>
        <v>0.401156462585034</v>
      </c>
      <c r="N14" s="219">
        <f t="shared" si="4"/>
        <v>0.572290076335878</v>
      </c>
    </row>
    <row r="15" s="151" customFormat="true" ht="17" customHeight="true" spans="1:14">
      <c r="A15" s="350" t="s">
        <v>181</v>
      </c>
      <c r="B15" s="351"/>
      <c r="C15" s="352"/>
      <c r="D15" s="352"/>
      <c r="E15" s="188"/>
      <c r="F15" s="219"/>
      <c r="G15" s="219"/>
      <c r="H15" s="361" t="s">
        <v>182</v>
      </c>
      <c r="I15" s="188">
        <f t="shared" ref="I15:L15" si="7">SUM(I16:I23)</f>
        <v>474199.46</v>
      </c>
      <c r="J15" s="188">
        <f t="shared" si="7"/>
        <v>45336</v>
      </c>
      <c r="K15" s="188"/>
      <c r="L15" s="188">
        <f t="shared" si="7"/>
        <v>401990.189</v>
      </c>
      <c r="M15" s="219">
        <f t="shared" si="3"/>
        <v>-0.152276156113716</v>
      </c>
      <c r="N15" s="219">
        <f t="shared" si="4"/>
        <v>7.86690905682019</v>
      </c>
    </row>
    <row r="16" s="151" customFormat="true" ht="17" customHeight="true" spans="1:14">
      <c r="A16" s="350" t="s">
        <v>183</v>
      </c>
      <c r="B16" s="351">
        <v>350</v>
      </c>
      <c r="C16" s="352">
        <v>447.443</v>
      </c>
      <c r="D16" s="352">
        <v>4474429.33</v>
      </c>
      <c r="E16" s="188">
        <v>350</v>
      </c>
      <c r="F16" s="219">
        <f t="shared" ref="F16:F21" si="8">E16/B16-1</f>
        <v>0</v>
      </c>
      <c r="G16" s="219">
        <f t="shared" ref="G16:G21" si="9">E16/C16-1</f>
        <v>-0.217777459922269</v>
      </c>
      <c r="H16" s="358" t="s">
        <v>184</v>
      </c>
      <c r="I16" s="188">
        <v>363543.1</v>
      </c>
      <c r="J16" s="188">
        <v>19278</v>
      </c>
      <c r="K16" s="188">
        <v>192785593.63</v>
      </c>
      <c r="L16" s="188">
        <v>375243.889</v>
      </c>
      <c r="M16" s="219">
        <f t="shared" si="3"/>
        <v>0.0321854245067505</v>
      </c>
      <c r="N16" s="219">
        <f t="shared" si="4"/>
        <v>18.4648764913373</v>
      </c>
    </row>
    <row r="17" s="151" customFormat="true" ht="17" customHeight="true" spans="1:14">
      <c r="A17" s="353" t="s">
        <v>185</v>
      </c>
      <c r="B17" s="351">
        <v>11000</v>
      </c>
      <c r="C17" s="352">
        <v>16414.5</v>
      </c>
      <c r="D17" s="352">
        <v>164145018.05</v>
      </c>
      <c r="E17" s="188">
        <v>16500</v>
      </c>
      <c r="F17" s="219">
        <f t="shared" si="8"/>
        <v>0.5</v>
      </c>
      <c r="G17" s="219">
        <f t="shared" si="9"/>
        <v>0.0052088092844742</v>
      </c>
      <c r="H17" s="358" t="s">
        <v>186</v>
      </c>
      <c r="I17" s="188">
        <v>6795</v>
      </c>
      <c r="J17" s="188">
        <v>1527</v>
      </c>
      <c r="K17" s="188">
        <v>15266994.39</v>
      </c>
      <c r="L17" s="188">
        <v>4587</v>
      </c>
      <c r="M17" s="219">
        <f t="shared" si="3"/>
        <v>-0.324944812362031</v>
      </c>
      <c r="N17" s="219">
        <f t="shared" si="4"/>
        <v>2.00392927308448</v>
      </c>
    </row>
    <row r="18" s="151" customFormat="true" ht="17" customHeight="true" spans="1:14">
      <c r="A18" s="350" t="s">
        <v>187</v>
      </c>
      <c r="B18" s="351"/>
      <c r="C18" s="352"/>
      <c r="D18" s="352"/>
      <c r="E18" s="188"/>
      <c r="F18" s="219"/>
      <c r="G18" s="219"/>
      <c r="H18" s="358" t="s">
        <v>188</v>
      </c>
      <c r="I18" s="188">
        <v>906</v>
      </c>
      <c r="J18" s="188">
        <v>578</v>
      </c>
      <c r="K18" s="188">
        <v>5778470.2</v>
      </c>
      <c r="L18" s="188">
        <v>2454</v>
      </c>
      <c r="M18" s="219">
        <f t="shared" si="3"/>
        <v>1.70860927152318</v>
      </c>
      <c r="N18" s="219">
        <f t="shared" si="4"/>
        <v>3.24567474048443</v>
      </c>
    </row>
    <row r="19" s="151" customFormat="true" ht="17" customHeight="true" spans="1:14">
      <c r="A19" s="350" t="s">
        <v>189</v>
      </c>
      <c r="B19" s="351"/>
      <c r="C19" s="352"/>
      <c r="D19" s="352"/>
      <c r="E19" s="188"/>
      <c r="F19" s="219"/>
      <c r="G19" s="219"/>
      <c r="H19" s="358" t="s">
        <v>190</v>
      </c>
      <c r="I19" s="188">
        <v>10052.57</v>
      </c>
      <c r="J19" s="188">
        <v>9702</v>
      </c>
      <c r="K19" s="188">
        <v>97018640.31</v>
      </c>
      <c r="L19" s="188">
        <v>16496.9</v>
      </c>
      <c r="M19" s="219">
        <f t="shared" si="3"/>
        <v>0.641062932165606</v>
      </c>
      <c r="N19" s="219">
        <f t="shared" si="4"/>
        <v>0.700360750360751</v>
      </c>
    </row>
    <row r="20" s="151" customFormat="true" ht="17" customHeight="true" spans="1:14">
      <c r="A20" s="353" t="s">
        <v>191</v>
      </c>
      <c r="B20" s="351">
        <v>3700</v>
      </c>
      <c r="C20" s="352">
        <v>3614.7</v>
      </c>
      <c r="D20" s="352">
        <v>36147021.76</v>
      </c>
      <c r="E20" s="188">
        <v>3700</v>
      </c>
      <c r="F20" s="219">
        <f t="shared" si="8"/>
        <v>0</v>
      </c>
      <c r="G20" s="219">
        <f t="shared" si="9"/>
        <v>0.0235980855949318</v>
      </c>
      <c r="H20" s="358" t="s">
        <v>192</v>
      </c>
      <c r="I20" s="188">
        <v>3200</v>
      </c>
      <c r="J20" s="188">
        <v>2000</v>
      </c>
      <c r="K20" s="188">
        <v>20000000</v>
      </c>
      <c r="L20" s="188">
        <v>3135</v>
      </c>
      <c r="M20" s="219">
        <f t="shared" si="3"/>
        <v>-0.0203125</v>
      </c>
      <c r="N20" s="219">
        <f t="shared" si="4"/>
        <v>0.5675</v>
      </c>
    </row>
    <row r="21" s="151" customFormat="true" ht="17" customHeight="true" spans="1:14">
      <c r="A21" s="353" t="s">
        <v>193</v>
      </c>
      <c r="B21" s="351">
        <v>15</v>
      </c>
      <c r="C21" s="352">
        <v>15.93</v>
      </c>
      <c r="D21" s="352">
        <v>159331.5</v>
      </c>
      <c r="E21" s="188">
        <v>15</v>
      </c>
      <c r="F21" s="219">
        <f t="shared" si="8"/>
        <v>0</v>
      </c>
      <c r="G21" s="219">
        <f t="shared" si="9"/>
        <v>-0.0583804143126176</v>
      </c>
      <c r="H21" s="358" t="s">
        <v>194</v>
      </c>
      <c r="I21" s="188">
        <v>249.11</v>
      </c>
      <c r="J21" s="188">
        <v>251</v>
      </c>
      <c r="K21" s="188">
        <v>2510226.98</v>
      </c>
      <c r="L21" s="188">
        <v>0</v>
      </c>
      <c r="M21" s="219">
        <f t="shared" si="3"/>
        <v>-1</v>
      </c>
      <c r="N21" s="219">
        <f t="shared" si="4"/>
        <v>-1</v>
      </c>
    </row>
    <row r="22" s="151" customFormat="true" ht="17" customHeight="true" spans="1:14">
      <c r="A22" s="353" t="s">
        <v>195</v>
      </c>
      <c r="B22" s="351"/>
      <c r="C22" s="352"/>
      <c r="D22" s="352">
        <v>31421332.48</v>
      </c>
      <c r="E22" s="188"/>
      <c r="F22" s="219"/>
      <c r="G22" s="219"/>
      <c r="H22" s="358" t="s">
        <v>196</v>
      </c>
      <c r="I22" s="188">
        <v>12000</v>
      </c>
      <c r="J22" s="188">
        <v>12000</v>
      </c>
      <c r="K22" s="188">
        <v>120000000</v>
      </c>
      <c r="L22" s="188">
        <v>0</v>
      </c>
      <c r="M22" s="219">
        <f t="shared" si="3"/>
        <v>-1</v>
      </c>
      <c r="N22" s="219">
        <f t="shared" si="4"/>
        <v>-1</v>
      </c>
    </row>
    <row r="23" s="151" customFormat="true" ht="17" customHeight="true" spans="1:14">
      <c r="A23" s="353" t="s">
        <v>197</v>
      </c>
      <c r="B23" s="351">
        <v>17849</v>
      </c>
      <c r="C23" s="352">
        <v>0</v>
      </c>
      <c r="D23" s="352">
        <v>31421332.48</v>
      </c>
      <c r="E23" s="188">
        <v>0</v>
      </c>
      <c r="F23" s="219">
        <f>E23/B23-1</f>
        <v>-1</v>
      </c>
      <c r="G23" s="219"/>
      <c r="H23" s="358" t="s">
        <v>198</v>
      </c>
      <c r="I23" s="188">
        <v>77453.68</v>
      </c>
      <c r="J23" s="188"/>
      <c r="K23" s="188"/>
      <c r="L23" s="188">
        <v>73.4</v>
      </c>
      <c r="M23" s="219">
        <f t="shared" ref="M23:M29" si="10">L23/I23-1</f>
        <v>-0.999052336828928</v>
      </c>
      <c r="N23" s="219"/>
    </row>
    <row r="24" s="151" customFormat="true" ht="17" customHeight="true" spans="1:14">
      <c r="A24" s="182"/>
      <c r="B24" s="181"/>
      <c r="C24" s="181"/>
      <c r="D24" s="181"/>
      <c r="E24" s="181"/>
      <c r="F24" s="227"/>
      <c r="G24" s="227"/>
      <c r="H24" s="213" t="s">
        <v>199</v>
      </c>
      <c r="I24" s="182"/>
      <c r="J24" s="182"/>
      <c r="K24" s="373"/>
      <c r="L24" s="239">
        <f>L25</f>
        <v>402</v>
      </c>
      <c r="M24" s="219"/>
      <c r="N24" s="219"/>
    </row>
    <row r="25" s="151" customFormat="true" ht="17" customHeight="true" spans="1:14">
      <c r="A25" s="182"/>
      <c r="B25" s="184"/>
      <c r="C25" s="185"/>
      <c r="D25" s="185"/>
      <c r="E25" s="184"/>
      <c r="F25" s="227"/>
      <c r="G25" s="227"/>
      <c r="H25" s="213" t="s">
        <v>201</v>
      </c>
      <c r="I25" s="182"/>
      <c r="J25" s="182"/>
      <c r="K25" s="373"/>
      <c r="L25" s="239">
        <v>402</v>
      </c>
      <c r="M25" s="219"/>
      <c r="N25" s="219"/>
    </row>
    <row r="26" s="151" customFormat="true" ht="17" customHeight="true" spans="1:14">
      <c r="A26" s="186"/>
      <c r="B26" s="187"/>
      <c r="C26" s="188"/>
      <c r="D26" s="188"/>
      <c r="E26" s="187"/>
      <c r="F26" s="227"/>
      <c r="G26" s="227"/>
      <c r="H26" s="358" t="s">
        <v>202</v>
      </c>
      <c r="I26" s="188">
        <f t="shared" ref="I26:L26" si="11">SUM(I27:I28)</f>
        <v>9440</v>
      </c>
      <c r="J26" s="188">
        <f t="shared" si="11"/>
        <v>791</v>
      </c>
      <c r="K26" s="188"/>
      <c r="L26" s="188">
        <f t="shared" si="11"/>
        <v>8649.34</v>
      </c>
      <c r="M26" s="219">
        <f t="shared" si="10"/>
        <v>-0.0837563559322033</v>
      </c>
      <c r="N26" s="219">
        <f t="shared" ref="N23:N29" si="12">L26/J26-1</f>
        <v>9.93469026548673</v>
      </c>
    </row>
    <row r="27" s="151" customFormat="true" ht="17" customHeight="true" spans="1:14">
      <c r="A27" s="182"/>
      <c r="B27" s="187"/>
      <c r="C27" s="188"/>
      <c r="D27" s="188"/>
      <c r="E27" s="187"/>
      <c r="F27" s="227"/>
      <c r="G27" s="227"/>
      <c r="H27" s="358" t="s">
        <v>203</v>
      </c>
      <c r="I27" s="188">
        <v>9440</v>
      </c>
      <c r="J27" s="188">
        <v>791</v>
      </c>
      <c r="K27" s="188">
        <v>7906573.92</v>
      </c>
      <c r="L27" s="188">
        <v>8649.34</v>
      </c>
      <c r="M27" s="219">
        <f t="shared" si="10"/>
        <v>-0.0837563559322033</v>
      </c>
      <c r="N27" s="219">
        <f t="shared" si="12"/>
        <v>9.93469026548673</v>
      </c>
    </row>
    <row r="28" s="151" customFormat="true" ht="17" customHeight="true" spans="1:14">
      <c r="A28" s="186"/>
      <c r="B28" s="187"/>
      <c r="C28" s="188"/>
      <c r="D28" s="188"/>
      <c r="E28" s="187"/>
      <c r="F28" s="227"/>
      <c r="G28" s="227"/>
      <c r="H28" s="358" t="s">
        <v>204</v>
      </c>
      <c r="I28" s="188"/>
      <c r="J28" s="188">
        <v>0</v>
      </c>
      <c r="K28" s="188"/>
      <c r="L28" s="188">
        <v>0</v>
      </c>
      <c r="M28" s="219"/>
      <c r="N28" s="219"/>
    </row>
    <row r="29" s="151" customFormat="true" ht="17" customHeight="true" spans="1:14">
      <c r="A29" s="189"/>
      <c r="B29" s="187"/>
      <c r="C29" s="188"/>
      <c r="D29" s="188"/>
      <c r="E29" s="187"/>
      <c r="F29" s="227"/>
      <c r="G29" s="227"/>
      <c r="H29" s="358" t="s">
        <v>205</v>
      </c>
      <c r="I29" s="188">
        <f t="shared" ref="I29:L29" si="13">SUM(I30:I32)</f>
        <v>484726.9</v>
      </c>
      <c r="J29" s="188">
        <f t="shared" si="13"/>
        <v>536728</v>
      </c>
      <c r="K29" s="188"/>
      <c r="L29" s="188">
        <f t="shared" si="13"/>
        <v>370646.71</v>
      </c>
      <c r="M29" s="219">
        <f t="shared" si="10"/>
        <v>-0.235349410152397</v>
      </c>
      <c r="N29" s="219">
        <f t="shared" si="12"/>
        <v>-0.309432878478484</v>
      </c>
    </row>
    <row r="30" s="151" customFormat="true" ht="17" customHeight="true" spans="1:14">
      <c r="A30" s="190"/>
      <c r="B30" s="187"/>
      <c r="C30" s="188"/>
      <c r="D30" s="188"/>
      <c r="E30" s="187"/>
      <c r="F30" s="227"/>
      <c r="G30" s="227"/>
      <c r="H30" s="358" t="s">
        <v>206</v>
      </c>
      <c r="I30" s="188">
        <v>483527</v>
      </c>
      <c r="J30" s="188">
        <v>535204</v>
      </c>
      <c r="K30" s="188">
        <v>5352046161.62</v>
      </c>
      <c r="L30" s="188">
        <v>369078.33</v>
      </c>
      <c r="M30" s="219">
        <f t="shared" ref="M29:M33" si="14">L30/I30-1</f>
        <v>-0.236695510281742</v>
      </c>
      <c r="N30" s="219">
        <f t="shared" ref="N29:N33" si="15">L30/J30-1</f>
        <v>-0.310396914073886</v>
      </c>
    </row>
    <row r="31" s="151" customFormat="true" ht="17" customHeight="true" spans="1:14">
      <c r="A31" s="191"/>
      <c r="B31" s="187"/>
      <c r="C31" s="188"/>
      <c r="D31" s="188"/>
      <c r="E31" s="187"/>
      <c r="F31" s="227"/>
      <c r="G31" s="227"/>
      <c r="H31" s="360" t="s">
        <v>207</v>
      </c>
      <c r="I31" s="188">
        <v>15</v>
      </c>
      <c r="J31" s="188">
        <v>11</v>
      </c>
      <c r="K31" s="188">
        <v>109999.36</v>
      </c>
      <c r="L31" s="188"/>
      <c r="M31" s="219">
        <f t="shared" si="14"/>
        <v>-1</v>
      </c>
      <c r="N31" s="219">
        <f t="shared" si="15"/>
        <v>-1</v>
      </c>
    </row>
    <row r="32" s="151" customFormat="true" ht="17" customHeight="true" spans="1:14">
      <c r="A32" s="182"/>
      <c r="B32" s="184"/>
      <c r="C32" s="185"/>
      <c r="D32" s="185"/>
      <c r="E32" s="184"/>
      <c r="F32" s="227"/>
      <c r="G32" s="227"/>
      <c r="H32" s="358" t="s">
        <v>208</v>
      </c>
      <c r="I32" s="188">
        <v>1184.9</v>
      </c>
      <c r="J32" s="188">
        <v>1513</v>
      </c>
      <c r="K32" s="188">
        <v>15131198.42</v>
      </c>
      <c r="L32" s="188">
        <v>1568.38</v>
      </c>
      <c r="M32" s="219">
        <f t="shared" si="14"/>
        <v>0.323639125664613</v>
      </c>
      <c r="N32" s="219">
        <f t="shared" si="15"/>
        <v>0.0366027759418375</v>
      </c>
    </row>
    <row r="33" s="151" customFormat="true" ht="17" customHeight="true" spans="1:14">
      <c r="A33" s="190"/>
      <c r="B33" s="187"/>
      <c r="C33" s="188"/>
      <c r="D33" s="188"/>
      <c r="E33" s="187"/>
      <c r="F33" s="227"/>
      <c r="G33" s="227"/>
      <c r="H33" s="358" t="s">
        <v>209</v>
      </c>
      <c r="I33" s="188">
        <f t="shared" ref="I33:L33" si="16">SUM(I34:I39)</f>
        <v>38999.2</v>
      </c>
      <c r="J33" s="188">
        <f t="shared" si="16"/>
        <v>43364</v>
      </c>
      <c r="K33" s="188"/>
      <c r="L33" s="188">
        <f t="shared" si="16"/>
        <v>54337</v>
      </c>
      <c r="M33" s="219">
        <f t="shared" si="14"/>
        <v>0.393284990461343</v>
      </c>
      <c r="N33" s="219">
        <f t="shared" si="15"/>
        <v>0.25304399963103</v>
      </c>
    </row>
    <row r="34" s="151" customFormat="true" ht="17" customHeight="true" spans="1:14">
      <c r="A34" s="190"/>
      <c r="B34" s="187"/>
      <c r="C34" s="188"/>
      <c r="D34" s="188"/>
      <c r="E34" s="187"/>
      <c r="F34" s="227"/>
      <c r="G34" s="227"/>
      <c r="H34" s="358" t="s">
        <v>210</v>
      </c>
      <c r="I34" s="188"/>
      <c r="J34" s="188"/>
      <c r="K34" s="188"/>
      <c r="L34" s="188"/>
      <c r="M34" s="219"/>
      <c r="N34" s="219"/>
    </row>
    <row r="35" s="151" customFormat="true" ht="17" customHeight="true" spans="1:14">
      <c r="A35" s="190"/>
      <c r="B35" s="187"/>
      <c r="C35" s="188"/>
      <c r="D35" s="188"/>
      <c r="E35" s="187"/>
      <c r="F35" s="227"/>
      <c r="G35" s="227"/>
      <c r="H35" s="362" t="s">
        <v>211</v>
      </c>
      <c r="I35" s="188">
        <v>13353</v>
      </c>
      <c r="J35" s="188">
        <v>13353</v>
      </c>
      <c r="K35" s="188">
        <v>133531715</v>
      </c>
      <c r="L35" s="188">
        <v>7875</v>
      </c>
      <c r="M35" s="219">
        <f t="shared" ref="M35:M38" si="17">L35/I35-1</f>
        <v>-0.410244888789036</v>
      </c>
      <c r="N35" s="219">
        <f t="shared" ref="N35:N38" si="18">L35/J35-1</f>
        <v>-0.410244888789036</v>
      </c>
    </row>
    <row r="36" s="151" customFormat="true" ht="17" customHeight="true" spans="1:14">
      <c r="A36" s="192"/>
      <c r="B36" s="187"/>
      <c r="C36" s="188"/>
      <c r="D36" s="188"/>
      <c r="E36" s="187"/>
      <c r="F36" s="227"/>
      <c r="G36" s="227"/>
      <c r="H36" s="360" t="s">
        <v>212</v>
      </c>
      <c r="I36" s="188">
        <v>6662</v>
      </c>
      <c r="J36" s="188">
        <v>6662</v>
      </c>
      <c r="K36" s="188">
        <v>66620000</v>
      </c>
      <c r="L36" s="188">
        <v>6170</v>
      </c>
      <c r="M36" s="219">
        <f t="shared" si="17"/>
        <v>-0.0738516961873311</v>
      </c>
      <c r="N36" s="219">
        <f t="shared" si="18"/>
        <v>-0.0738516961873311</v>
      </c>
    </row>
    <row r="37" s="151" customFormat="true" ht="17" customHeight="true" spans="1:14">
      <c r="A37" s="192"/>
      <c r="B37" s="187"/>
      <c r="C37" s="188"/>
      <c r="D37" s="188"/>
      <c r="E37" s="187"/>
      <c r="F37" s="227"/>
      <c r="G37" s="227"/>
      <c r="H37" s="363" t="s">
        <v>213</v>
      </c>
      <c r="I37" s="188">
        <v>5772.2</v>
      </c>
      <c r="J37" s="188">
        <v>5772</v>
      </c>
      <c r="K37" s="188">
        <v>57720000</v>
      </c>
      <c r="L37" s="188">
        <v>5772</v>
      </c>
      <c r="M37" s="219">
        <f t="shared" si="17"/>
        <v>-3.46488340666751e-5</v>
      </c>
      <c r="N37" s="219">
        <f t="shared" si="18"/>
        <v>0</v>
      </c>
    </row>
    <row r="38" s="151" customFormat="true" ht="17" customHeight="true" spans="1:14">
      <c r="A38" s="192"/>
      <c r="B38" s="187"/>
      <c r="C38" s="188"/>
      <c r="D38" s="188"/>
      <c r="E38" s="187"/>
      <c r="F38" s="227"/>
      <c r="G38" s="227"/>
      <c r="H38" s="360" t="s">
        <v>214</v>
      </c>
      <c r="I38" s="188">
        <v>13212</v>
      </c>
      <c r="J38" s="188">
        <v>17577</v>
      </c>
      <c r="K38" s="188">
        <v>175765300</v>
      </c>
      <c r="L38" s="188">
        <v>34520</v>
      </c>
      <c r="M38" s="219">
        <f t="shared" si="17"/>
        <v>1.61277626400242</v>
      </c>
      <c r="N38" s="219">
        <f t="shared" si="18"/>
        <v>0.963930135973147</v>
      </c>
    </row>
    <row r="39" s="151" customFormat="true" ht="17" customHeight="true" spans="1:14">
      <c r="A39" s="192"/>
      <c r="B39" s="187"/>
      <c r="C39" s="188"/>
      <c r="D39" s="188"/>
      <c r="E39" s="187"/>
      <c r="F39" s="227"/>
      <c r="G39" s="227"/>
      <c r="H39" s="360" t="s">
        <v>215</v>
      </c>
      <c r="I39" s="188"/>
      <c r="J39" s="188"/>
      <c r="K39" s="188"/>
      <c r="L39" s="188"/>
      <c r="M39" s="219"/>
      <c r="N39" s="219"/>
    </row>
    <row r="40" s="151" customFormat="true" ht="17" customHeight="true" spans="1:14">
      <c r="A40" s="192"/>
      <c r="B40" s="187"/>
      <c r="C40" s="188"/>
      <c r="D40" s="188"/>
      <c r="E40" s="187"/>
      <c r="F40" s="227"/>
      <c r="G40" s="227"/>
      <c r="H40" s="360" t="s">
        <v>216</v>
      </c>
      <c r="I40" s="188">
        <f t="shared" ref="I40:L40" si="19">SUM(I41:I46)</f>
        <v>820</v>
      </c>
      <c r="J40" s="188">
        <f t="shared" si="19"/>
        <v>373.57</v>
      </c>
      <c r="K40" s="188"/>
      <c r="L40" s="188">
        <f t="shared" si="19"/>
        <v>400</v>
      </c>
      <c r="M40" s="219">
        <f t="shared" ref="M40:M45" si="20">L40/I40-1</f>
        <v>-0.51219512195122</v>
      </c>
      <c r="N40" s="219">
        <f t="shared" ref="N40:N43" si="21">L40/J40-1</f>
        <v>0.0707497925422278</v>
      </c>
    </row>
    <row r="41" s="151" customFormat="true" ht="17" customHeight="true" spans="1:14">
      <c r="A41" s="192"/>
      <c r="B41" s="187"/>
      <c r="C41" s="188"/>
      <c r="D41" s="188"/>
      <c r="E41" s="187"/>
      <c r="F41" s="227"/>
      <c r="G41" s="227"/>
      <c r="H41" s="360" t="s">
        <v>217</v>
      </c>
      <c r="I41" s="188"/>
      <c r="J41" s="188"/>
      <c r="K41" s="188"/>
      <c r="L41" s="188"/>
      <c r="M41" s="219"/>
      <c r="N41" s="219"/>
    </row>
    <row r="42" s="151" customFormat="true" ht="17" customHeight="true" spans="1:14">
      <c r="A42" s="192"/>
      <c r="B42" s="187"/>
      <c r="C42" s="188"/>
      <c r="D42" s="188"/>
      <c r="E42" s="187"/>
      <c r="F42" s="227"/>
      <c r="G42" s="227"/>
      <c r="H42" s="360" t="s">
        <v>218</v>
      </c>
      <c r="I42" s="188">
        <v>200</v>
      </c>
      <c r="J42" s="188">
        <v>30.65</v>
      </c>
      <c r="K42" s="188">
        <v>306495.36</v>
      </c>
      <c r="L42" s="188">
        <v>4</v>
      </c>
      <c r="M42" s="219">
        <f t="shared" si="20"/>
        <v>-0.98</v>
      </c>
      <c r="N42" s="219">
        <f t="shared" si="21"/>
        <v>-0.869494290375204</v>
      </c>
    </row>
    <row r="43" s="151" customFormat="true" ht="17" customHeight="true" spans="1:14">
      <c r="A43" s="192"/>
      <c r="B43" s="187"/>
      <c r="C43" s="188"/>
      <c r="D43" s="188"/>
      <c r="E43" s="187"/>
      <c r="F43" s="227"/>
      <c r="G43" s="227"/>
      <c r="H43" s="362" t="s">
        <v>219</v>
      </c>
      <c r="I43" s="188"/>
      <c r="J43" s="188">
        <v>25.92</v>
      </c>
      <c r="K43" s="188">
        <v>259200</v>
      </c>
      <c r="L43" s="188"/>
      <c r="M43" s="219"/>
      <c r="N43" s="219">
        <f t="shared" si="21"/>
        <v>-1</v>
      </c>
    </row>
    <row r="44" s="151" customFormat="true" ht="17" customHeight="true" spans="1:14">
      <c r="A44" s="192"/>
      <c r="B44" s="187"/>
      <c r="C44" s="188"/>
      <c r="D44" s="188"/>
      <c r="E44" s="187"/>
      <c r="F44" s="227"/>
      <c r="G44" s="227"/>
      <c r="H44" s="363" t="s">
        <v>220</v>
      </c>
      <c r="I44" s="188">
        <v>100</v>
      </c>
      <c r="J44" s="188"/>
      <c r="K44" s="188"/>
      <c r="L44" s="188"/>
      <c r="M44" s="219">
        <f t="shared" si="20"/>
        <v>-1</v>
      </c>
      <c r="N44" s="219"/>
    </row>
    <row r="45" s="151" customFormat="true" ht="17" customHeight="true" spans="1:14">
      <c r="A45" s="192"/>
      <c r="B45" s="187"/>
      <c r="C45" s="188"/>
      <c r="D45" s="188"/>
      <c r="E45" s="187"/>
      <c r="F45" s="227"/>
      <c r="G45" s="227"/>
      <c r="H45" s="363" t="s">
        <v>221</v>
      </c>
      <c r="I45" s="188">
        <v>520</v>
      </c>
      <c r="J45" s="188">
        <v>317</v>
      </c>
      <c r="K45" s="188">
        <v>3168732</v>
      </c>
      <c r="L45" s="188">
        <v>396</v>
      </c>
      <c r="M45" s="219">
        <f t="shared" si="20"/>
        <v>-0.238461538461539</v>
      </c>
      <c r="N45" s="219">
        <f>L45/J45-1</f>
        <v>0.249211356466877</v>
      </c>
    </row>
    <row r="46" s="151" customFormat="true" ht="17" customHeight="true" spans="1:14">
      <c r="A46" s="192"/>
      <c r="B46" s="187"/>
      <c r="C46" s="188"/>
      <c r="D46" s="188"/>
      <c r="E46" s="187"/>
      <c r="F46" s="227"/>
      <c r="G46" s="227"/>
      <c r="H46" s="363" t="s">
        <v>222</v>
      </c>
      <c r="I46" s="188"/>
      <c r="J46" s="188"/>
      <c r="K46" s="188"/>
      <c r="L46" s="188"/>
      <c r="M46" s="219"/>
      <c r="N46" s="219"/>
    </row>
    <row r="47" s="151" customFormat="true" ht="15.95" customHeight="true" spans="1:14">
      <c r="A47" s="160" t="s">
        <v>362</v>
      </c>
      <c r="B47" s="155"/>
      <c r="C47" s="156"/>
      <c r="D47" s="155"/>
      <c r="E47" s="156"/>
      <c r="F47" s="157"/>
      <c r="G47" s="157"/>
      <c r="H47" s="364"/>
      <c r="I47" s="374"/>
      <c r="J47" s="374"/>
      <c r="K47" s="374"/>
      <c r="L47" s="374"/>
      <c r="M47" s="240"/>
      <c r="N47" s="240"/>
    </row>
    <row r="48" s="146" customFormat="true" ht="25.5" spans="1:14">
      <c r="A48" s="346" t="s">
        <v>32</v>
      </c>
      <c r="B48" s="346"/>
      <c r="C48" s="347"/>
      <c r="D48" s="346"/>
      <c r="E48" s="347"/>
      <c r="F48" s="365"/>
      <c r="G48" s="365"/>
      <c r="H48" s="346"/>
      <c r="I48" s="346"/>
      <c r="J48" s="347"/>
      <c r="K48" s="346"/>
      <c r="L48" s="347"/>
      <c r="M48" s="365"/>
      <c r="N48" s="365"/>
    </row>
    <row r="49" s="147" customFormat="true" ht="17.25" customHeight="true" spans="1:14">
      <c r="A49" s="163"/>
      <c r="B49" s="164"/>
      <c r="C49" s="165"/>
      <c r="D49" s="164"/>
      <c r="E49" s="165"/>
      <c r="F49" s="201"/>
      <c r="G49" s="201"/>
      <c r="H49" s="202"/>
      <c r="I49" s="203"/>
      <c r="J49" s="345"/>
      <c r="K49" s="158"/>
      <c r="L49" s="159" t="s">
        <v>56</v>
      </c>
      <c r="M49" s="235"/>
      <c r="N49" s="235"/>
    </row>
    <row r="50" s="149" customFormat="true" ht="22" customHeight="true" spans="1:14">
      <c r="A50" s="354" t="s">
        <v>363</v>
      </c>
      <c r="B50" s="355"/>
      <c r="C50" s="356"/>
      <c r="D50" s="355"/>
      <c r="E50" s="356"/>
      <c r="F50" s="355"/>
      <c r="G50" s="366"/>
      <c r="H50" s="354" t="s">
        <v>165</v>
      </c>
      <c r="I50" s="355"/>
      <c r="J50" s="356"/>
      <c r="K50" s="355"/>
      <c r="L50" s="356"/>
      <c r="M50" s="355"/>
      <c r="N50" s="366"/>
    </row>
    <row r="51" s="149" customFormat="true" ht="37" customHeight="true" spans="1:14">
      <c r="A51" s="169" t="s">
        <v>166</v>
      </c>
      <c r="B51" s="134" t="s">
        <v>61</v>
      </c>
      <c r="C51" s="134" t="s">
        <v>348</v>
      </c>
      <c r="D51" s="134"/>
      <c r="E51" s="134" t="s">
        <v>349</v>
      </c>
      <c r="F51" s="205" t="s">
        <v>351</v>
      </c>
      <c r="G51" s="206"/>
      <c r="H51" s="207" t="s">
        <v>166</v>
      </c>
      <c r="I51" s="134" t="s">
        <v>61</v>
      </c>
      <c r="J51" s="134" t="s">
        <v>348</v>
      </c>
      <c r="K51" s="134"/>
      <c r="L51" s="134" t="s">
        <v>349</v>
      </c>
      <c r="M51" s="205" t="s">
        <v>351</v>
      </c>
      <c r="N51" s="206"/>
    </row>
    <row r="52" s="149" customFormat="true" ht="31" customHeight="true" spans="1:14">
      <c r="A52" s="169"/>
      <c r="B52" s="170"/>
      <c r="C52" s="170"/>
      <c r="D52" s="170"/>
      <c r="E52" s="170"/>
      <c r="F52" s="170" t="s">
        <v>352</v>
      </c>
      <c r="G52" s="170" t="s">
        <v>353</v>
      </c>
      <c r="H52" s="207"/>
      <c r="I52" s="170"/>
      <c r="J52" s="170"/>
      <c r="K52" s="170"/>
      <c r="L52" s="170"/>
      <c r="M52" s="170" t="s">
        <v>352</v>
      </c>
      <c r="N52" s="170" t="s">
        <v>353</v>
      </c>
    </row>
    <row r="53" s="150" customFormat="true" ht="22" customHeight="true" spans="1:14">
      <c r="A53" s="171" t="s">
        <v>67</v>
      </c>
      <c r="B53" s="172">
        <v>1</v>
      </c>
      <c r="C53" s="173">
        <v>2</v>
      </c>
      <c r="D53" s="172"/>
      <c r="E53" s="173">
        <v>3</v>
      </c>
      <c r="F53" s="172">
        <v>4</v>
      </c>
      <c r="G53" s="172">
        <v>5</v>
      </c>
      <c r="H53" s="171" t="s">
        <v>67</v>
      </c>
      <c r="I53" s="209">
        <v>6</v>
      </c>
      <c r="J53" s="209">
        <v>7</v>
      </c>
      <c r="K53" s="209"/>
      <c r="L53" s="209">
        <v>8</v>
      </c>
      <c r="M53" s="209">
        <v>9</v>
      </c>
      <c r="N53" s="209">
        <v>10</v>
      </c>
    </row>
    <row r="54" s="150" customFormat="true" ht="22" customHeight="true" spans="1:14">
      <c r="A54" s="194" t="s">
        <v>226</v>
      </c>
      <c r="B54" s="173">
        <f>SUM(B55:B60)</f>
        <v>470774</v>
      </c>
      <c r="C54" s="173">
        <f>SUM(C55:C60)</f>
        <v>470774</v>
      </c>
      <c r="D54" s="173">
        <v>4707740000</v>
      </c>
      <c r="E54" s="173">
        <f>SUM(E55:E60)</f>
        <v>406472</v>
      </c>
      <c r="F54" s="367">
        <f t="shared" ref="F54:F59" si="22">E54/B54-1</f>
        <v>-0.136587831953336</v>
      </c>
      <c r="G54" s="367">
        <f t="shared" ref="G54:G59" si="23">E54/C54-1</f>
        <v>-0.136587831953336</v>
      </c>
      <c r="H54" s="194" t="s">
        <v>227</v>
      </c>
      <c r="I54" s="173">
        <f t="shared" ref="I54:L54" si="24">I55</f>
        <v>74943</v>
      </c>
      <c r="J54" s="173">
        <f t="shared" si="24"/>
        <v>70716</v>
      </c>
      <c r="K54" s="173">
        <v>707160000</v>
      </c>
      <c r="L54" s="173">
        <f t="shared" si="24"/>
        <v>63472</v>
      </c>
      <c r="M54" s="227">
        <f t="shared" ref="M54:M57" si="25">L54/I54-1</f>
        <v>-0.153062994542519</v>
      </c>
      <c r="N54" s="227">
        <f t="shared" ref="N54:N57" si="26">L54/J54-1</f>
        <v>-0.102437920696872</v>
      </c>
    </row>
    <row r="55" s="152" customFormat="true" ht="35" customHeight="true" spans="1:14">
      <c r="A55" s="193" t="s">
        <v>364</v>
      </c>
      <c r="B55" s="184">
        <v>0</v>
      </c>
      <c r="C55" s="184">
        <v>0</v>
      </c>
      <c r="D55" s="184"/>
      <c r="E55" s="184">
        <v>0</v>
      </c>
      <c r="F55" s="368"/>
      <c r="G55" s="368"/>
      <c r="H55" s="193" t="s">
        <v>365</v>
      </c>
      <c r="I55" s="184">
        <f t="shared" ref="I55:L55" si="27">SUM(I56:I59)</f>
        <v>74943</v>
      </c>
      <c r="J55" s="184">
        <f t="shared" si="27"/>
        <v>70716</v>
      </c>
      <c r="K55" s="184"/>
      <c r="L55" s="184">
        <f t="shared" si="27"/>
        <v>63472</v>
      </c>
      <c r="M55" s="219">
        <f t="shared" si="25"/>
        <v>-0.153062994542519</v>
      </c>
      <c r="N55" s="219">
        <f t="shared" si="26"/>
        <v>-0.102437920696872</v>
      </c>
    </row>
    <row r="56" s="152" customFormat="true" ht="22" customHeight="true" spans="1:14">
      <c r="A56" s="193" t="s">
        <v>230</v>
      </c>
      <c r="B56" s="184">
        <v>65474</v>
      </c>
      <c r="C56" s="184">
        <v>65474</v>
      </c>
      <c r="D56" s="184"/>
      <c r="E56" s="184">
        <v>62972</v>
      </c>
      <c r="F56" s="368">
        <f t="shared" si="22"/>
        <v>-0.0382136420563888</v>
      </c>
      <c r="G56" s="368">
        <f t="shared" si="23"/>
        <v>-0.0382136420563888</v>
      </c>
      <c r="H56" s="369" t="s">
        <v>366</v>
      </c>
      <c r="I56" s="184">
        <v>0</v>
      </c>
      <c r="J56" s="184">
        <v>0</v>
      </c>
      <c r="K56" s="184"/>
      <c r="L56" s="184">
        <v>0</v>
      </c>
      <c r="M56" s="219"/>
      <c r="N56" s="219"/>
    </row>
    <row r="57" s="152" customFormat="true" ht="22" customHeight="true" spans="1:14">
      <c r="A57" s="182" t="s">
        <v>232</v>
      </c>
      <c r="B57" s="184">
        <v>0</v>
      </c>
      <c r="C57" s="184">
        <v>0</v>
      </c>
      <c r="D57" s="184"/>
      <c r="E57" s="184">
        <v>0</v>
      </c>
      <c r="F57" s="368"/>
      <c r="G57" s="368"/>
      <c r="H57" s="369" t="s">
        <v>367</v>
      </c>
      <c r="I57" s="184">
        <v>74943</v>
      </c>
      <c r="J57" s="184">
        <v>40716</v>
      </c>
      <c r="K57" s="184"/>
      <c r="L57" s="184">
        <v>3472</v>
      </c>
      <c r="M57" s="219">
        <f t="shared" si="25"/>
        <v>-0.953671456973967</v>
      </c>
      <c r="N57" s="219">
        <f t="shared" si="26"/>
        <v>-0.914726397485018</v>
      </c>
    </row>
    <row r="58" s="152" customFormat="true" ht="22" customHeight="true" spans="1:14">
      <c r="A58" s="182" t="s">
        <v>234</v>
      </c>
      <c r="B58" s="184">
        <v>0</v>
      </c>
      <c r="C58" s="184">
        <v>0</v>
      </c>
      <c r="D58" s="184"/>
      <c r="E58" s="184">
        <v>0</v>
      </c>
      <c r="F58" s="368"/>
      <c r="G58" s="368"/>
      <c r="H58" s="369" t="s">
        <v>368</v>
      </c>
      <c r="I58" s="184"/>
      <c r="J58" s="184">
        <v>30000</v>
      </c>
      <c r="K58" s="184"/>
      <c r="L58" s="184">
        <v>60000</v>
      </c>
      <c r="M58" s="219"/>
      <c r="N58" s="219"/>
    </row>
    <row r="59" s="152" customFormat="true" ht="30" customHeight="true" spans="1:14">
      <c r="A59" s="182" t="s">
        <v>236</v>
      </c>
      <c r="B59" s="184">
        <v>405300</v>
      </c>
      <c r="C59" s="184">
        <v>405300</v>
      </c>
      <c r="D59" s="184"/>
      <c r="E59" s="184">
        <v>343500</v>
      </c>
      <c r="F59" s="368">
        <f t="shared" si="22"/>
        <v>-0.152479644707624</v>
      </c>
      <c r="G59" s="368">
        <f t="shared" si="23"/>
        <v>-0.152479644707624</v>
      </c>
      <c r="H59" s="369" t="s">
        <v>369</v>
      </c>
      <c r="I59" s="184">
        <v>0</v>
      </c>
      <c r="J59" s="184">
        <v>0</v>
      </c>
      <c r="K59" s="184"/>
      <c r="L59" s="184">
        <v>0</v>
      </c>
      <c r="M59" s="219"/>
      <c r="N59" s="219"/>
    </row>
    <row r="60" s="152" customFormat="true" ht="22" customHeight="true" spans="1:14">
      <c r="A60" s="182" t="s">
        <v>238</v>
      </c>
      <c r="B60" s="184">
        <v>0</v>
      </c>
      <c r="C60" s="184">
        <v>0</v>
      </c>
      <c r="D60" s="184"/>
      <c r="E60" s="184">
        <v>0</v>
      </c>
      <c r="F60" s="367"/>
      <c r="G60" s="367"/>
      <c r="H60" s="370"/>
      <c r="I60" s="184">
        <v>0</v>
      </c>
      <c r="J60" s="184">
        <v>0</v>
      </c>
      <c r="K60" s="184"/>
      <c r="L60" s="184">
        <v>0</v>
      </c>
      <c r="M60" s="219"/>
      <c r="N60" s="219"/>
    </row>
    <row r="61" s="152" customFormat="true" ht="22" customHeight="true" spans="1:14">
      <c r="A61" s="182"/>
      <c r="B61" s="184">
        <v>0</v>
      </c>
      <c r="C61" s="184">
        <v>0</v>
      </c>
      <c r="D61" s="184"/>
      <c r="E61" s="184">
        <v>0</v>
      </c>
      <c r="F61" s="367"/>
      <c r="G61" s="367"/>
      <c r="H61" s="371"/>
      <c r="I61" s="184">
        <v>0</v>
      </c>
      <c r="J61" s="184">
        <v>0</v>
      </c>
      <c r="K61" s="184"/>
      <c r="L61" s="184">
        <v>0</v>
      </c>
      <c r="M61" s="227"/>
      <c r="N61" s="227"/>
    </row>
    <row r="62" s="150" customFormat="true" ht="22" customHeight="true" spans="1:14">
      <c r="A62" s="171" t="s">
        <v>123</v>
      </c>
      <c r="B62" s="173">
        <f>SUM(B63:B66)</f>
        <v>204817.7</v>
      </c>
      <c r="C62" s="173">
        <f>SUM(C63:C66)</f>
        <v>234863.01</v>
      </c>
      <c r="D62" s="173"/>
      <c r="E62" s="173">
        <f>SUM(E63:E66)</f>
        <v>71575.6</v>
      </c>
      <c r="F62" s="367">
        <f t="shared" ref="F62:F65" si="28">E62/B62-1</f>
        <v>-0.650539967981283</v>
      </c>
      <c r="G62" s="367">
        <f t="shared" ref="G62:G65" si="29">E62/C62-1</f>
        <v>-0.695245326201005</v>
      </c>
      <c r="H62" s="171" t="s">
        <v>239</v>
      </c>
      <c r="I62" s="173">
        <f t="shared" ref="I62:L62" si="30">SUM(I63:I65)</f>
        <v>24992</v>
      </c>
      <c r="J62" s="173">
        <f t="shared" si="30"/>
        <v>92673.73</v>
      </c>
      <c r="K62" s="173"/>
      <c r="L62" s="173">
        <f t="shared" si="30"/>
        <v>764.401000000013</v>
      </c>
      <c r="M62" s="227">
        <f t="shared" ref="M62:M65" si="31">L62/I62-1</f>
        <v>-0.969414172535211</v>
      </c>
      <c r="N62" s="227">
        <f>L62/J62-1</f>
        <v>-0.991751697055897</v>
      </c>
    </row>
    <row r="63" s="153" customFormat="true" ht="22" customHeight="true" spans="1:14">
      <c r="A63" s="186" t="s">
        <v>240</v>
      </c>
      <c r="B63" s="184">
        <v>15188.2</v>
      </c>
      <c r="C63" s="184">
        <v>27221.43</v>
      </c>
      <c r="D63" s="184">
        <v>272214300</v>
      </c>
      <c r="E63" s="184">
        <v>10098.6</v>
      </c>
      <c r="F63" s="368">
        <f t="shared" si="28"/>
        <v>-0.335102250431256</v>
      </c>
      <c r="G63" s="368">
        <f t="shared" si="29"/>
        <v>-0.629020224139584</v>
      </c>
      <c r="H63" s="372" t="s">
        <v>241</v>
      </c>
      <c r="I63" s="184"/>
      <c r="J63" s="184"/>
      <c r="K63" s="184"/>
      <c r="L63" s="184"/>
      <c r="M63" s="227"/>
      <c r="N63" s="227"/>
    </row>
    <row r="64" s="152" customFormat="true" ht="22" customHeight="true" spans="1:14">
      <c r="A64" s="186" t="s">
        <v>242</v>
      </c>
      <c r="B64" s="184">
        <v>0</v>
      </c>
      <c r="C64" s="184"/>
      <c r="D64" s="184"/>
      <c r="E64" s="184"/>
      <c r="F64" s="368"/>
      <c r="G64" s="368"/>
      <c r="H64" s="190" t="s">
        <v>243</v>
      </c>
      <c r="I64" s="184">
        <v>24204</v>
      </c>
      <c r="J64" s="184">
        <v>31196.79</v>
      </c>
      <c r="K64" s="184">
        <v>311967854.41</v>
      </c>
      <c r="L64" s="184"/>
      <c r="M64" s="219">
        <f t="shared" si="31"/>
        <v>-1</v>
      </c>
      <c r="N64" s="219"/>
    </row>
    <row r="65" s="152" customFormat="true" ht="22" customHeight="true" spans="1:14">
      <c r="A65" s="186" t="s">
        <v>244</v>
      </c>
      <c r="B65" s="184">
        <v>189629.5</v>
      </c>
      <c r="C65" s="184">
        <v>189633.26</v>
      </c>
      <c r="D65" s="184">
        <v>1896332617.84</v>
      </c>
      <c r="E65" s="184">
        <v>61477</v>
      </c>
      <c r="F65" s="368">
        <f t="shared" si="28"/>
        <v>-0.675804661194593</v>
      </c>
      <c r="G65" s="368">
        <f t="shared" si="29"/>
        <v>-0.675811089257233</v>
      </c>
      <c r="H65" s="190" t="s">
        <v>370</v>
      </c>
      <c r="I65" s="184">
        <v>788</v>
      </c>
      <c r="J65" s="184">
        <v>61476.94</v>
      </c>
      <c r="K65" s="184">
        <v>614769376.19</v>
      </c>
      <c r="L65" s="184">
        <v>764.401000000013</v>
      </c>
      <c r="M65" s="219">
        <f t="shared" si="31"/>
        <v>-0.0299479695431307</v>
      </c>
      <c r="N65" s="219">
        <f>L65/J65-1</f>
        <v>-0.987566053222558</v>
      </c>
    </row>
    <row r="66" s="152" customFormat="true" ht="22" customHeight="true" spans="1:14">
      <c r="A66" s="186" t="s">
        <v>246</v>
      </c>
      <c r="B66" s="184"/>
      <c r="C66" s="184">
        <v>18008.32</v>
      </c>
      <c r="D66" s="184">
        <v>180083152</v>
      </c>
      <c r="E66" s="184"/>
      <c r="F66" s="368"/>
      <c r="G66" s="368"/>
      <c r="H66" s="182"/>
      <c r="I66" s="184">
        <v>0</v>
      </c>
      <c r="J66" s="184">
        <v>0</v>
      </c>
      <c r="K66" s="184"/>
      <c r="L66" s="184">
        <v>0</v>
      </c>
      <c r="M66" s="227"/>
      <c r="N66" s="227"/>
    </row>
    <row r="67" s="152" customFormat="true" ht="22" customHeight="true" spans="1:14">
      <c r="A67" s="186"/>
      <c r="B67" s="184">
        <v>0</v>
      </c>
      <c r="C67" s="184">
        <v>0</v>
      </c>
      <c r="D67" s="184"/>
      <c r="E67" s="184">
        <v>0</v>
      </c>
      <c r="F67" s="367"/>
      <c r="G67" s="367"/>
      <c r="H67" s="182"/>
      <c r="I67" s="184">
        <v>0</v>
      </c>
      <c r="J67" s="184">
        <v>0</v>
      </c>
      <c r="K67" s="184"/>
      <c r="L67" s="184">
        <v>0</v>
      </c>
      <c r="M67" s="227"/>
      <c r="N67" s="227"/>
    </row>
    <row r="68" s="150" customFormat="true" ht="22" customHeight="true" spans="1:14">
      <c r="A68" s="171" t="s">
        <v>247</v>
      </c>
      <c r="B68" s="173">
        <f>B8+B54+B62</f>
        <v>1112191.835</v>
      </c>
      <c r="C68" s="173">
        <f>C8+C54+C62</f>
        <v>794060.303</v>
      </c>
      <c r="D68" s="173"/>
      <c r="E68" s="173">
        <f t="shared" ref="E68:J68" si="32">E8+E54+E62</f>
        <v>903342.82</v>
      </c>
      <c r="F68" s="367">
        <f>E68/B68-1</f>
        <v>-0.187781467573892</v>
      </c>
      <c r="G68" s="367">
        <f>E68/C68-1</f>
        <v>0.137624959448451</v>
      </c>
      <c r="H68" s="171" t="s">
        <v>248</v>
      </c>
      <c r="I68" s="173">
        <f t="shared" si="32"/>
        <v>1112191.81</v>
      </c>
      <c r="J68" s="173">
        <f t="shared" si="32"/>
        <v>794060.3</v>
      </c>
      <c r="K68" s="173"/>
      <c r="L68" s="173">
        <f>L8+L54+L62</f>
        <v>903342.82</v>
      </c>
      <c r="M68" s="227">
        <f>L68/I68-1</f>
        <v>-0.187781449316732</v>
      </c>
      <c r="N68" s="227">
        <f>L68/J68-1</f>
        <v>0.137624963746456</v>
      </c>
    </row>
  </sheetData>
  <mergeCells count="28">
    <mergeCell ref="A2:N2"/>
    <mergeCell ref="L3:N3"/>
    <mergeCell ref="A4:G4"/>
    <mergeCell ref="H4:N4"/>
    <mergeCell ref="F5:G5"/>
    <mergeCell ref="M5:N5"/>
    <mergeCell ref="A48:N48"/>
    <mergeCell ref="L49:N49"/>
    <mergeCell ref="A50:G50"/>
    <mergeCell ref="H50:N50"/>
    <mergeCell ref="F51:G51"/>
    <mergeCell ref="M51:N51"/>
    <mergeCell ref="A5:A6"/>
    <mergeCell ref="A51:A52"/>
    <mergeCell ref="B5:B6"/>
    <mergeCell ref="B51:B52"/>
    <mergeCell ref="C5:C6"/>
    <mergeCell ref="C51:C52"/>
    <mergeCell ref="E5:E6"/>
    <mergeCell ref="E51:E52"/>
    <mergeCell ref="H5:H6"/>
    <mergeCell ref="H51:H52"/>
    <mergeCell ref="I5:I6"/>
    <mergeCell ref="I51:I52"/>
    <mergeCell ref="J5:J6"/>
    <mergeCell ref="J51:J52"/>
    <mergeCell ref="L5:L6"/>
    <mergeCell ref="L51:L52"/>
  </mergeCells>
  <conditionalFormatting sqref="H55:H60 A55:A56">
    <cfRule type="expression" dxfId="0" priority="1" stopIfTrue="1">
      <formula>"len($A:$A)=3"</formula>
    </cfRule>
  </conditionalFormatting>
  <printOptions horizontalCentered="true"/>
  <pageMargins left="0.590277777777778" right="0.590277777777778" top="0.865972222222222" bottom="0.944444444444444" header="0.393055555555556" footer="0.393055555555556"/>
  <pageSetup paperSize="8" scale="84" fitToHeight="0" orientation="landscape" blackAndWhite="true" horizontalDpi="6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7"/>
    <pageSetUpPr fitToPage="true"/>
  </sheetPr>
  <dimension ref="A1:L20"/>
  <sheetViews>
    <sheetView showZeros="0" view="pageBreakPreview" zoomScale="85" zoomScaleNormal="70" zoomScaleSheetLayoutView="85" workbookViewId="0">
      <selection activeCell="J18" sqref="J18"/>
    </sheetView>
  </sheetViews>
  <sheetFormatPr defaultColWidth="6.875" defaultRowHeight="14.25"/>
  <cols>
    <col min="1" max="1" width="40.625" style="106" customWidth="true"/>
    <col min="2" max="6" width="12.625" style="106" customWidth="true"/>
    <col min="7" max="7" width="40.625" style="106" customWidth="true"/>
    <col min="8" max="12" width="12.625" style="106" customWidth="true"/>
    <col min="13" max="16384" width="6.875" style="107"/>
  </cols>
  <sheetData>
    <row r="1" s="101" customFormat="true" ht="30" customHeight="true" spans="1:12">
      <c r="A1" s="108" t="s">
        <v>371</v>
      </c>
      <c r="B1" s="106"/>
      <c r="C1" s="106"/>
      <c r="D1" s="106"/>
      <c r="E1" s="106"/>
      <c r="F1" s="106"/>
      <c r="G1" s="106"/>
      <c r="H1" s="106"/>
      <c r="I1" s="106"/>
      <c r="J1" s="106"/>
      <c r="K1" s="106"/>
      <c r="L1" s="106"/>
    </row>
    <row r="2" s="102" customFormat="true" ht="30" customHeight="true" spans="1:12">
      <c r="A2" s="109" t="s">
        <v>35</v>
      </c>
      <c r="B2" s="109"/>
      <c r="C2" s="109"/>
      <c r="D2" s="109"/>
      <c r="E2" s="109"/>
      <c r="F2" s="109"/>
      <c r="G2" s="109"/>
      <c r="H2" s="109"/>
      <c r="I2" s="109"/>
      <c r="J2" s="109"/>
      <c r="K2" s="109"/>
      <c r="L2" s="109"/>
    </row>
    <row r="3" s="101" customFormat="true" ht="30" customHeight="true" spans="1:12">
      <c r="A3" s="106"/>
      <c r="B3" s="106"/>
      <c r="C3" s="106"/>
      <c r="D3" s="110"/>
      <c r="E3" s="110"/>
      <c r="F3" s="110"/>
      <c r="G3" s="106"/>
      <c r="H3" s="106"/>
      <c r="I3" s="106"/>
      <c r="J3" s="142" t="s">
        <v>251</v>
      </c>
      <c r="K3" s="142"/>
      <c r="L3" s="142"/>
    </row>
    <row r="4" s="103" customFormat="true" ht="40" customHeight="true" spans="1:12">
      <c r="A4" s="111" t="s">
        <v>252</v>
      </c>
      <c r="B4" s="112" t="s">
        <v>372</v>
      </c>
      <c r="C4" s="113" t="s">
        <v>348</v>
      </c>
      <c r="D4" s="113" t="s">
        <v>349</v>
      </c>
      <c r="E4" s="133" t="s">
        <v>351</v>
      </c>
      <c r="F4" s="133"/>
      <c r="G4" s="111" t="s">
        <v>252</v>
      </c>
      <c r="H4" s="112" t="s">
        <v>372</v>
      </c>
      <c r="I4" s="113" t="s">
        <v>348</v>
      </c>
      <c r="J4" s="113" t="s">
        <v>349</v>
      </c>
      <c r="K4" s="133" t="s">
        <v>351</v>
      </c>
      <c r="L4" s="133"/>
    </row>
    <row r="5" s="103" customFormat="true" ht="40" customHeight="true" spans="1:12">
      <c r="A5" s="114"/>
      <c r="B5" s="112"/>
      <c r="C5" s="113"/>
      <c r="D5" s="113"/>
      <c r="E5" s="134" t="s">
        <v>373</v>
      </c>
      <c r="F5" s="134" t="s">
        <v>374</v>
      </c>
      <c r="G5" s="114"/>
      <c r="H5" s="112"/>
      <c r="I5" s="113"/>
      <c r="J5" s="113"/>
      <c r="K5" s="134" t="s">
        <v>373</v>
      </c>
      <c r="L5" s="134" t="s">
        <v>374</v>
      </c>
    </row>
    <row r="6" s="104" customFormat="true" ht="30" customHeight="true" spans="1:12">
      <c r="A6" s="115" t="s">
        <v>67</v>
      </c>
      <c r="B6" s="115">
        <v>1</v>
      </c>
      <c r="C6" s="115">
        <v>2</v>
      </c>
      <c r="D6" s="115">
        <v>3</v>
      </c>
      <c r="E6" s="115">
        <v>4</v>
      </c>
      <c r="F6" s="115">
        <v>5</v>
      </c>
      <c r="G6" s="115" t="s">
        <v>67</v>
      </c>
      <c r="H6" s="115">
        <v>6</v>
      </c>
      <c r="I6" s="115">
        <v>7</v>
      </c>
      <c r="J6" s="115">
        <v>8</v>
      </c>
      <c r="K6" s="115">
        <v>9</v>
      </c>
      <c r="L6" s="115">
        <v>10</v>
      </c>
    </row>
    <row r="7" s="105" customFormat="true" ht="30" customHeight="true" spans="1:12">
      <c r="A7" s="116" t="s">
        <v>254</v>
      </c>
      <c r="B7" s="117">
        <f>B8+B9+B10+B11+B12</f>
        <v>236.77</v>
      </c>
      <c r="C7" s="117">
        <f>C8+C9+C10+C11+C12</f>
        <v>185.15</v>
      </c>
      <c r="D7" s="117">
        <f>D8+D9+D10+D11+D12</f>
        <v>36.79</v>
      </c>
      <c r="E7" s="135">
        <f>D7/B7-1</f>
        <v>-0.84461713899565</v>
      </c>
      <c r="F7" s="135">
        <f>E7/C7-1</f>
        <v>-1.00456179929244</v>
      </c>
      <c r="G7" s="116" t="s">
        <v>255</v>
      </c>
      <c r="H7" s="136">
        <f>H8+H9</f>
        <v>199.72</v>
      </c>
      <c r="I7" s="136">
        <f>I8+I9</f>
        <v>69.56</v>
      </c>
      <c r="J7" s="136">
        <f>J8+J9</f>
        <v>55.75</v>
      </c>
      <c r="K7" s="135">
        <f>J7/H7-1</f>
        <v>-0.720859202884038</v>
      </c>
      <c r="L7" s="135">
        <f>K7/I7-1</f>
        <v>-1.01036312827608</v>
      </c>
    </row>
    <row r="8" s="104" customFormat="true" ht="30" customHeight="true" spans="1:12">
      <c r="A8" s="118" t="s">
        <v>256</v>
      </c>
      <c r="B8" s="119">
        <v>236.77</v>
      </c>
      <c r="C8" s="119">
        <v>12.35</v>
      </c>
      <c r="D8" s="119">
        <v>36.79</v>
      </c>
      <c r="E8" s="137">
        <f>D8/B8-1</f>
        <v>-0.84461713899565</v>
      </c>
      <c r="F8" s="137">
        <f>E8/C8-1</f>
        <v>-1.06839005174054</v>
      </c>
      <c r="G8" s="138" t="s">
        <v>257</v>
      </c>
      <c r="H8" s="119"/>
      <c r="I8" s="119"/>
      <c r="J8" s="119"/>
      <c r="K8" s="144"/>
      <c r="L8" s="144"/>
    </row>
    <row r="9" s="104" customFormat="true" ht="30" customHeight="true" spans="1:12">
      <c r="A9" s="120" t="s">
        <v>258</v>
      </c>
      <c r="B9" s="121"/>
      <c r="C9" s="121"/>
      <c r="D9" s="121"/>
      <c r="E9" s="135"/>
      <c r="F9" s="135"/>
      <c r="G9" s="124" t="s">
        <v>259</v>
      </c>
      <c r="H9" s="119">
        <f>SUM(H10:H14)</f>
        <v>199.72</v>
      </c>
      <c r="I9" s="119">
        <f>SUM(I10:I14)</f>
        <v>69.56</v>
      </c>
      <c r="J9" s="119">
        <f>SUM(J10:J14)</f>
        <v>55.75</v>
      </c>
      <c r="K9" s="144">
        <f>J9/H9-1</f>
        <v>-0.720859202884038</v>
      </c>
      <c r="L9" s="144">
        <f>K9/I9-1</f>
        <v>-1.01036312827608</v>
      </c>
    </row>
    <row r="10" s="104" customFormat="true" ht="30" customHeight="true" spans="1:12">
      <c r="A10" s="122" t="s">
        <v>260</v>
      </c>
      <c r="B10" s="121"/>
      <c r="C10" s="121"/>
      <c r="D10" s="121"/>
      <c r="E10" s="135"/>
      <c r="F10" s="135"/>
      <c r="G10" s="139" t="s">
        <v>261</v>
      </c>
      <c r="H10" s="119"/>
      <c r="I10" s="119">
        <v>34.67</v>
      </c>
      <c r="J10" s="119">
        <v>30</v>
      </c>
      <c r="K10" s="144"/>
      <c r="L10" s="144"/>
    </row>
    <row r="11" s="104" customFormat="true" ht="30" customHeight="true" spans="1:12">
      <c r="A11" s="122" t="s">
        <v>262</v>
      </c>
      <c r="B11" s="121"/>
      <c r="C11" s="121">
        <v>172.8</v>
      </c>
      <c r="D11" s="121"/>
      <c r="E11" s="135"/>
      <c r="F11" s="135"/>
      <c r="G11" s="124" t="s">
        <v>263</v>
      </c>
      <c r="H11" s="119"/>
      <c r="I11" s="119"/>
      <c r="J11" s="119"/>
      <c r="K11" s="144"/>
      <c r="L11" s="144"/>
    </row>
    <row r="12" s="104" customFormat="true" ht="30" customHeight="true" spans="1:12">
      <c r="A12" s="123" t="s">
        <v>264</v>
      </c>
      <c r="B12" s="121"/>
      <c r="C12" s="121"/>
      <c r="D12" s="121"/>
      <c r="E12" s="135"/>
      <c r="F12" s="135"/>
      <c r="G12" s="124" t="s">
        <v>265</v>
      </c>
      <c r="H12" s="119"/>
      <c r="I12" s="119"/>
      <c r="J12" s="119"/>
      <c r="K12" s="144"/>
      <c r="L12" s="144"/>
    </row>
    <row r="13" s="104" customFormat="true" ht="30" customHeight="true" spans="1:12">
      <c r="A13" s="123"/>
      <c r="B13" s="121"/>
      <c r="C13" s="121"/>
      <c r="D13" s="121"/>
      <c r="E13" s="135"/>
      <c r="F13" s="135"/>
      <c r="G13" s="138" t="s">
        <v>266</v>
      </c>
      <c r="H13" s="119"/>
      <c r="I13" s="119"/>
      <c r="J13" s="119"/>
      <c r="K13" s="144"/>
      <c r="L13" s="144"/>
    </row>
    <row r="14" s="104" customFormat="true" ht="30" customHeight="true" spans="1:12">
      <c r="A14" s="124"/>
      <c r="B14" s="125"/>
      <c r="C14" s="125"/>
      <c r="D14" s="125"/>
      <c r="E14" s="135"/>
      <c r="F14" s="135"/>
      <c r="G14" s="138" t="s">
        <v>267</v>
      </c>
      <c r="H14" s="119">
        <v>199.72</v>
      </c>
      <c r="I14" s="119">
        <v>34.89</v>
      </c>
      <c r="J14" s="119">
        <v>25.75</v>
      </c>
      <c r="K14" s="144">
        <f>J14/H14-1</f>
        <v>-0.871069497296215</v>
      </c>
      <c r="L14" s="144">
        <f>K14/I14-1</f>
        <v>-1.02496616501279</v>
      </c>
    </row>
    <row r="15" s="105" customFormat="true" ht="30" customHeight="true" spans="1:12">
      <c r="A15" s="126" t="s">
        <v>268</v>
      </c>
      <c r="B15" s="127">
        <f>B16+B17+B19</f>
        <v>33.98</v>
      </c>
      <c r="C15" s="127">
        <f>C16+C17+C19</f>
        <v>34.67</v>
      </c>
      <c r="D15" s="127">
        <f>D16+D17+D19</f>
        <v>30</v>
      </c>
      <c r="E15" s="135">
        <f>D15/B15-1</f>
        <v>-0.117127722189523</v>
      </c>
      <c r="F15" s="135">
        <f>E15/C15-1</f>
        <v>-1.00337835945167</v>
      </c>
      <c r="G15" s="140" t="s">
        <v>269</v>
      </c>
      <c r="H15" s="141">
        <f>SUM(H16:H19)</f>
        <v>71.031</v>
      </c>
      <c r="I15" s="141">
        <f>SUM(I16:I19)</f>
        <v>150.26</v>
      </c>
      <c r="J15" s="141">
        <f>SUM(J16:J19)</f>
        <v>11.04</v>
      </c>
      <c r="K15" s="143">
        <f>J15/H15-1</f>
        <v>-0.844574903915192</v>
      </c>
      <c r="L15" s="143">
        <f>K15/I15-1</f>
        <v>-1.00562075671446</v>
      </c>
    </row>
    <row r="16" s="104" customFormat="true" ht="30" customHeight="true" spans="1:12">
      <c r="A16" s="128" t="s">
        <v>270</v>
      </c>
      <c r="B16" s="129"/>
      <c r="C16" s="129">
        <v>0.69</v>
      </c>
      <c r="D16" s="129">
        <v>30</v>
      </c>
      <c r="E16" s="135"/>
      <c r="F16" s="135"/>
      <c r="G16" s="130" t="s">
        <v>271</v>
      </c>
      <c r="H16" s="119"/>
      <c r="I16" s="119"/>
      <c r="J16" s="119"/>
      <c r="K16" s="144"/>
      <c r="L16" s="144"/>
    </row>
    <row r="17" s="104" customFormat="true" ht="30" customHeight="true" spans="1:12">
      <c r="A17" s="128" t="s">
        <v>272</v>
      </c>
      <c r="B17" s="129"/>
      <c r="C17" s="129"/>
      <c r="D17" s="129"/>
      <c r="E17" s="135"/>
      <c r="F17" s="135"/>
      <c r="G17" s="130" t="s">
        <v>273</v>
      </c>
      <c r="H17" s="119"/>
      <c r="I17" s="119"/>
      <c r="J17" s="119"/>
      <c r="K17" s="144"/>
      <c r="L17" s="144"/>
    </row>
    <row r="18" s="104" customFormat="true" ht="30" customHeight="true" spans="1:12">
      <c r="A18" s="128"/>
      <c r="B18" s="129"/>
      <c r="C18" s="129"/>
      <c r="D18" s="129"/>
      <c r="E18" s="135"/>
      <c r="F18" s="135"/>
      <c r="G18" s="128" t="s">
        <v>274</v>
      </c>
      <c r="H18" s="119">
        <v>71.031</v>
      </c>
      <c r="I18" s="119">
        <v>150.26</v>
      </c>
      <c r="J18" s="119">
        <v>11.04</v>
      </c>
      <c r="K18" s="144">
        <f>J18/H18-1</f>
        <v>-0.844574903915192</v>
      </c>
      <c r="L18" s="144">
        <f>K18/I18-1</f>
        <v>-1.00562075671446</v>
      </c>
    </row>
    <row r="19" s="104" customFormat="true" ht="30" customHeight="true" spans="1:12">
      <c r="A19" s="130" t="s">
        <v>275</v>
      </c>
      <c r="B19" s="129">
        <v>33.98</v>
      </c>
      <c r="C19" s="129">
        <v>33.98</v>
      </c>
      <c r="D19" s="129"/>
      <c r="E19" s="137">
        <f>D19/B19-1</f>
        <v>-1</v>
      </c>
      <c r="F19" s="137">
        <f>E19/C19-1</f>
        <v>-1.02942907592702</v>
      </c>
      <c r="G19" s="128" t="s">
        <v>276</v>
      </c>
      <c r="H19" s="121"/>
      <c r="I19" s="121"/>
      <c r="J19" s="121"/>
      <c r="K19" s="144"/>
      <c r="L19" s="144"/>
    </row>
    <row r="20" s="104" customFormat="true" ht="30" customHeight="true" spans="1:12">
      <c r="A20" s="131" t="s">
        <v>247</v>
      </c>
      <c r="B20" s="132">
        <f>B7+B15</f>
        <v>270.75</v>
      </c>
      <c r="C20" s="132">
        <f>C7+C15</f>
        <v>219.82</v>
      </c>
      <c r="D20" s="132">
        <f>D7+D15</f>
        <v>66.79</v>
      </c>
      <c r="E20" s="135">
        <f>D20/B20-1</f>
        <v>-0.75331486611265</v>
      </c>
      <c r="F20" s="135">
        <f>E20/C20-1</f>
        <v>-1.00342696236063</v>
      </c>
      <c r="G20" s="131" t="s">
        <v>248</v>
      </c>
      <c r="H20" s="136">
        <f>H7+H15</f>
        <v>270.751</v>
      </c>
      <c r="I20" s="136">
        <f>I7+I15</f>
        <v>219.82</v>
      </c>
      <c r="J20" s="136">
        <f>J7+J15</f>
        <v>66.79</v>
      </c>
      <c r="K20" s="143">
        <f>J20/H20-1</f>
        <v>-0.753315777227046</v>
      </c>
      <c r="L20" s="143">
        <f>K20/I20-1</f>
        <v>-1.00342696650545</v>
      </c>
    </row>
  </sheetData>
  <mergeCells count="12">
    <mergeCell ref="A2:L2"/>
    <mergeCell ref="J3:L3"/>
    <mergeCell ref="E4:F4"/>
    <mergeCell ref="K4:L4"/>
    <mergeCell ref="A4:A5"/>
    <mergeCell ref="B4:B5"/>
    <mergeCell ref="C4:C5"/>
    <mergeCell ref="D4:D5"/>
    <mergeCell ref="G4:G5"/>
    <mergeCell ref="H4:H5"/>
    <mergeCell ref="I4:I5"/>
    <mergeCell ref="J4:J5"/>
  </mergeCells>
  <printOptions horizontalCentered="true"/>
  <pageMargins left="0.590277777777778" right="0.590277777777778" top="1.14166666666667" bottom="0.786805555555556" header="0.393055555555556" footer="0.393055555555556"/>
  <pageSetup paperSize="8" scale="96" fitToHeight="0" orientation="landscape" blackAndWhite="true" horizontalDpi="6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0"/>
    <pageSetUpPr fitToPage="true"/>
  </sheetPr>
  <dimension ref="A1:J13"/>
  <sheetViews>
    <sheetView view="pageBreakPreview" zoomScale="70" zoomScaleNormal="70" zoomScaleSheetLayoutView="70" workbookViewId="0">
      <selection activeCell="C20" sqref="C20"/>
    </sheetView>
  </sheetViews>
  <sheetFormatPr defaultColWidth="9" defaultRowHeight="14.25"/>
  <cols>
    <col min="1" max="1" width="10.625" style="72" customWidth="true"/>
    <col min="2" max="2" width="40.625" style="73" customWidth="true"/>
    <col min="3" max="4" width="18.625" style="74" customWidth="true"/>
    <col min="5" max="5" width="17.8333333333333" style="75" customWidth="true"/>
    <col min="6" max="6" width="21.6083333333333" style="74" customWidth="true"/>
    <col min="7" max="7" width="21.425" style="74" customWidth="true"/>
    <col min="8" max="8" width="16.1666666666667" style="75" customWidth="true"/>
    <col min="9" max="10" width="18.625" style="74" customWidth="true"/>
    <col min="11" max="16124" width="9" style="72" customWidth="true"/>
    <col min="16125" max="16384" width="9" style="72"/>
  </cols>
  <sheetData>
    <row r="1" s="66" customFormat="true" ht="21" customHeight="true" spans="1:10">
      <c r="A1" s="76" t="s">
        <v>375</v>
      </c>
      <c r="B1" s="76"/>
      <c r="C1" s="74"/>
      <c r="D1" s="74"/>
      <c r="E1" s="75"/>
      <c r="F1" s="74"/>
      <c r="G1" s="74"/>
      <c r="H1" s="75"/>
      <c r="I1" s="74"/>
      <c r="J1" s="74"/>
    </row>
    <row r="2" s="67" customFormat="true" ht="40" customHeight="true" spans="2:10">
      <c r="B2" s="77" t="s">
        <v>376</v>
      </c>
      <c r="C2" s="78"/>
      <c r="D2" s="78"/>
      <c r="E2" s="94"/>
      <c r="F2" s="78"/>
      <c r="G2" s="78"/>
      <c r="H2" s="94"/>
      <c r="I2" s="78"/>
      <c r="J2" s="78"/>
    </row>
    <row r="3" s="68" customFormat="true" ht="40" customHeight="true" spans="2:10">
      <c r="B3" s="79"/>
      <c r="C3" s="80"/>
      <c r="D3" s="80"/>
      <c r="E3" s="95"/>
      <c r="F3" s="80"/>
      <c r="G3" s="80"/>
      <c r="H3" s="95"/>
      <c r="I3" s="100" t="s">
        <v>251</v>
      </c>
      <c r="J3" s="100"/>
    </row>
    <row r="4" s="69" customFormat="true" ht="27" customHeight="true" spans="1:10">
      <c r="A4" s="81" t="s">
        <v>5</v>
      </c>
      <c r="B4" s="82" t="s">
        <v>377</v>
      </c>
      <c r="C4" s="83" t="s">
        <v>278</v>
      </c>
      <c r="D4" s="83"/>
      <c r="E4" s="96"/>
      <c r="F4" s="83" t="s">
        <v>279</v>
      </c>
      <c r="G4" s="83"/>
      <c r="H4" s="96"/>
      <c r="I4" s="83" t="s">
        <v>280</v>
      </c>
      <c r="J4" s="83"/>
    </row>
    <row r="5" s="69" customFormat="true" ht="63" customHeight="true" spans="1:10">
      <c r="A5" s="81"/>
      <c r="B5" s="82"/>
      <c r="C5" s="83" t="s">
        <v>378</v>
      </c>
      <c r="D5" s="83" t="s">
        <v>379</v>
      </c>
      <c r="E5" s="97" t="s">
        <v>380</v>
      </c>
      <c r="F5" s="83" t="s">
        <v>378</v>
      </c>
      <c r="G5" s="83" t="s">
        <v>379</v>
      </c>
      <c r="H5" s="97" t="s">
        <v>380</v>
      </c>
      <c r="I5" s="83" t="s">
        <v>378</v>
      </c>
      <c r="J5" s="83" t="s">
        <v>379</v>
      </c>
    </row>
    <row r="6" s="70" customFormat="true" ht="35" customHeight="true" spans="1:10">
      <c r="A6" s="84"/>
      <c r="B6" s="85" t="s">
        <v>281</v>
      </c>
      <c r="C6" s="86">
        <f t="shared" ref="C6:G6" si="0">SUM(C7:C13)</f>
        <v>471676</v>
      </c>
      <c r="D6" s="86">
        <f t="shared" si="0"/>
        <v>506262</v>
      </c>
      <c r="E6" s="98">
        <f t="shared" ref="E6:E13" si="1">(D6-C6)/C6</f>
        <v>0.0733257575115121</v>
      </c>
      <c r="F6" s="86">
        <f t="shared" si="0"/>
        <v>514125</v>
      </c>
      <c r="G6" s="86">
        <f t="shared" si="0"/>
        <v>495150</v>
      </c>
      <c r="H6" s="98">
        <f t="shared" ref="H6:H13" si="2">(G6-F6)/F6</f>
        <v>-0.0369073668854851</v>
      </c>
      <c r="I6" s="86">
        <f>I8+I9</f>
        <v>106456</v>
      </c>
      <c r="J6" s="86">
        <f>J8+J9</f>
        <v>117566</v>
      </c>
    </row>
    <row r="7" s="71" customFormat="true" ht="40" customHeight="true" spans="1:10">
      <c r="A7" s="87" t="s">
        <v>8</v>
      </c>
      <c r="B7" s="88" t="s">
        <v>381</v>
      </c>
      <c r="C7" s="89">
        <v>199428</v>
      </c>
      <c r="D7" s="90">
        <v>219997</v>
      </c>
      <c r="E7" s="99">
        <f t="shared" si="1"/>
        <v>0.103139980343783</v>
      </c>
      <c r="F7" s="89">
        <v>197864</v>
      </c>
      <c r="G7" s="90">
        <v>219997</v>
      </c>
      <c r="H7" s="99">
        <f t="shared" si="2"/>
        <v>0.111859661181418</v>
      </c>
      <c r="I7" s="86"/>
      <c r="J7" s="89"/>
    </row>
    <row r="8" s="71" customFormat="true" ht="40" customHeight="true" spans="1:10">
      <c r="A8" s="87" t="s">
        <v>11</v>
      </c>
      <c r="B8" s="88" t="s">
        <v>382</v>
      </c>
      <c r="C8" s="89">
        <v>69437</v>
      </c>
      <c r="D8" s="90">
        <v>72397</v>
      </c>
      <c r="E8" s="99">
        <f t="shared" si="1"/>
        <v>0.0426285697826807</v>
      </c>
      <c r="F8" s="89">
        <v>65861</v>
      </c>
      <c r="G8" s="90">
        <v>70570</v>
      </c>
      <c r="H8" s="99">
        <f t="shared" si="2"/>
        <v>0.0714990662152108</v>
      </c>
      <c r="I8" s="89">
        <v>29293</v>
      </c>
      <c r="J8" s="89">
        <v>31118</v>
      </c>
    </row>
    <row r="9" s="71" customFormat="true" ht="40" customHeight="true" spans="1:10">
      <c r="A9" s="87" t="s">
        <v>14</v>
      </c>
      <c r="B9" s="88" t="s">
        <v>383</v>
      </c>
      <c r="C9" s="89">
        <v>29461</v>
      </c>
      <c r="D9" s="90">
        <v>32420</v>
      </c>
      <c r="E9" s="99">
        <f t="shared" si="1"/>
        <v>0.100437867010624</v>
      </c>
      <c r="F9" s="89">
        <v>20610</v>
      </c>
      <c r="G9" s="90">
        <v>23135</v>
      </c>
      <c r="H9" s="99">
        <f t="shared" si="2"/>
        <v>0.12251334303736</v>
      </c>
      <c r="I9" s="89">
        <v>77163</v>
      </c>
      <c r="J9" s="89">
        <v>86448</v>
      </c>
    </row>
    <row r="10" s="71" customFormat="true" ht="40" customHeight="true" spans="1:10">
      <c r="A10" s="87" t="s">
        <v>16</v>
      </c>
      <c r="B10" s="88" t="s">
        <v>384</v>
      </c>
      <c r="C10" s="89">
        <v>82789</v>
      </c>
      <c r="D10" s="90">
        <v>80294</v>
      </c>
      <c r="E10" s="99">
        <f t="shared" si="1"/>
        <v>-0.0301368539298699</v>
      </c>
      <c r="F10" s="89">
        <v>138573</v>
      </c>
      <c r="G10" s="90">
        <v>80294</v>
      </c>
      <c r="H10" s="99">
        <f t="shared" si="2"/>
        <v>-0.420565333795184</v>
      </c>
      <c r="I10" s="89"/>
      <c r="J10" s="89"/>
    </row>
    <row r="11" s="71" customFormat="true" ht="40" customHeight="true" spans="1:10">
      <c r="A11" s="87" t="s">
        <v>18</v>
      </c>
      <c r="B11" s="88" t="s">
        <v>385</v>
      </c>
      <c r="C11" s="89">
        <v>78304</v>
      </c>
      <c r="D11" s="90">
        <v>90294</v>
      </c>
      <c r="E11" s="99">
        <f t="shared" si="1"/>
        <v>0.153121168778096</v>
      </c>
      <c r="F11" s="89">
        <v>78304</v>
      </c>
      <c r="G11" s="90">
        <v>90294</v>
      </c>
      <c r="H11" s="99">
        <f t="shared" si="2"/>
        <v>0.153121168778096</v>
      </c>
      <c r="I11" s="89"/>
      <c r="J11" s="89"/>
    </row>
    <row r="12" s="71" customFormat="true" ht="40" customHeight="true" spans="1:10">
      <c r="A12" s="91" t="s">
        <v>21</v>
      </c>
      <c r="B12" s="92" t="s">
        <v>386</v>
      </c>
      <c r="C12" s="89">
        <v>4213</v>
      </c>
      <c r="D12" s="90">
        <v>3660</v>
      </c>
      <c r="E12" s="99">
        <f t="shared" si="1"/>
        <v>-0.131260384524092</v>
      </c>
      <c r="F12" s="89">
        <v>2842</v>
      </c>
      <c r="G12" s="90">
        <v>3660</v>
      </c>
      <c r="H12" s="99">
        <f t="shared" si="2"/>
        <v>0.287825475017593</v>
      </c>
      <c r="I12" s="89"/>
      <c r="J12" s="89"/>
    </row>
    <row r="13" s="71" customFormat="true" ht="40" customHeight="true" spans="1:10">
      <c r="A13" s="87" t="s">
        <v>24</v>
      </c>
      <c r="B13" s="93" t="s">
        <v>387</v>
      </c>
      <c r="C13" s="89">
        <v>8044</v>
      </c>
      <c r="D13" s="90">
        <v>7200</v>
      </c>
      <c r="E13" s="99">
        <f t="shared" si="1"/>
        <v>-0.104922923918449</v>
      </c>
      <c r="F13" s="89">
        <v>10071</v>
      </c>
      <c r="G13" s="90">
        <v>7200</v>
      </c>
      <c r="H13" s="99">
        <f t="shared" si="2"/>
        <v>-0.285075960679178</v>
      </c>
      <c r="I13" s="89"/>
      <c r="J13" s="89"/>
    </row>
  </sheetData>
  <mergeCells count="7">
    <mergeCell ref="B2:J2"/>
    <mergeCell ref="I3:J3"/>
    <mergeCell ref="C4:E4"/>
    <mergeCell ref="F4:H4"/>
    <mergeCell ref="I4:J4"/>
    <mergeCell ref="A4:A6"/>
    <mergeCell ref="B4:B5"/>
  </mergeCells>
  <printOptions horizontalCentered="true"/>
  <pageMargins left="0.590277777777778" right="0.590277777777778" top="1.14166666666667" bottom="0.786805555555556" header="0.393055555555556" footer="0.393055555555556"/>
  <pageSetup paperSize="8" scale="98" fitToHeight="0" orientation="landscape" blackAndWhite="true" horizontalDpi="600"/>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0"/>
    <pageSetUpPr fitToPage="true"/>
  </sheetPr>
  <dimension ref="A1:N80"/>
  <sheetViews>
    <sheetView showGridLines="0" showZeros="0" view="pageBreakPreview" zoomScaleNormal="85" zoomScaleSheetLayoutView="100" workbookViewId="0">
      <pane ySplit="7" topLeftCell="A8" activePane="bottomLeft" state="frozen"/>
      <selection/>
      <selection pane="bottomLeft" activeCell="I16" sqref="I16"/>
    </sheetView>
  </sheetViews>
  <sheetFormatPr defaultColWidth="14.5" defaultRowHeight="16.5"/>
  <cols>
    <col min="1" max="1" width="29.375" style="256" customWidth="true"/>
    <col min="2" max="2" width="14.5" style="257" customWidth="true"/>
    <col min="3" max="4" width="14.5" style="258" customWidth="true"/>
    <col min="5" max="5" width="14.5" style="257" hidden="true" customWidth="true"/>
    <col min="6" max="7" width="14.5" style="259" customWidth="true"/>
    <col min="8" max="8" width="29.375" style="260" customWidth="true"/>
    <col min="9" max="11" width="14.5" style="258" customWidth="true"/>
    <col min="12" max="12" width="14.5" style="259" customWidth="true"/>
    <col min="13" max="13" width="14.5" style="261" customWidth="true"/>
    <col min="14" max="16384" width="14.5" style="262" customWidth="true"/>
  </cols>
  <sheetData>
    <row r="1" spans="1:8">
      <c r="A1" s="263" t="s">
        <v>388</v>
      </c>
      <c r="H1" s="295"/>
    </row>
    <row r="2" s="247" customFormat="true" ht="25.5" spans="1:13">
      <c r="A2" s="264" t="s">
        <v>39</v>
      </c>
      <c r="B2" s="265"/>
      <c r="C2" s="266"/>
      <c r="D2" s="266"/>
      <c r="E2" s="265"/>
      <c r="F2" s="296"/>
      <c r="G2" s="296"/>
      <c r="H2" s="297"/>
      <c r="I2" s="266"/>
      <c r="J2" s="266"/>
      <c r="K2" s="315"/>
      <c r="L2" s="316"/>
      <c r="M2" s="337"/>
    </row>
    <row r="3" s="248" customFormat="true" customHeight="true" spans="1:13">
      <c r="A3" s="267"/>
      <c r="B3" s="268"/>
      <c r="C3" s="269"/>
      <c r="D3" s="269"/>
      <c r="E3" s="268"/>
      <c r="F3" s="298"/>
      <c r="G3" s="298"/>
      <c r="I3" s="317"/>
      <c r="J3" s="269"/>
      <c r="K3" s="318" t="s">
        <v>56</v>
      </c>
      <c r="L3" s="319"/>
      <c r="M3" s="338"/>
    </row>
    <row r="4" s="249" customFormat="true" ht="15.75" customHeight="true" spans="1:13">
      <c r="A4" s="270" t="s">
        <v>57</v>
      </c>
      <c r="B4" s="271"/>
      <c r="C4" s="272"/>
      <c r="D4" s="273"/>
      <c r="E4" s="299"/>
      <c r="F4" s="300"/>
      <c r="G4" s="300"/>
      <c r="H4" s="301" t="s">
        <v>58</v>
      </c>
      <c r="I4" s="272"/>
      <c r="J4" s="272"/>
      <c r="K4" s="273"/>
      <c r="L4" s="300"/>
      <c r="M4" s="339"/>
    </row>
    <row r="5" s="249" customFormat="true" ht="43" customHeight="true" spans="1:13">
      <c r="A5" s="274" t="s">
        <v>59</v>
      </c>
      <c r="B5" s="134" t="s">
        <v>61</v>
      </c>
      <c r="C5" s="134" t="s">
        <v>348</v>
      </c>
      <c r="D5" s="134" t="s">
        <v>349</v>
      </c>
      <c r="E5" s="134" t="s">
        <v>350</v>
      </c>
      <c r="F5" s="205" t="s">
        <v>351</v>
      </c>
      <c r="G5" s="206"/>
      <c r="H5" s="302" t="s">
        <v>64</v>
      </c>
      <c r="I5" s="134" t="s">
        <v>61</v>
      </c>
      <c r="J5" s="134" t="s">
        <v>348</v>
      </c>
      <c r="K5" s="134" t="s">
        <v>349</v>
      </c>
      <c r="L5" s="205" t="s">
        <v>351</v>
      </c>
      <c r="M5" s="206"/>
    </row>
    <row r="6" s="249" customFormat="true" ht="13.5" spans="1:13">
      <c r="A6" s="274"/>
      <c r="B6" s="170"/>
      <c r="C6" s="170"/>
      <c r="D6" s="170"/>
      <c r="E6" s="170"/>
      <c r="F6" s="170" t="s">
        <v>352</v>
      </c>
      <c r="G6" s="170" t="s">
        <v>353</v>
      </c>
      <c r="H6" s="303"/>
      <c r="I6" s="170"/>
      <c r="J6" s="170"/>
      <c r="K6" s="170"/>
      <c r="L6" s="170" t="s">
        <v>352</v>
      </c>
      <c r="M6" s="170" t="s">
        <v>353</v>
      </c>
    </row>
    <row r="7" s="249" customFormat="true" ht="19" customHeight="true" spans="1:13">
      <c r="A7" s="274" t="s">
        <v>67</v>
      </c>
      <c r="B7" s="134">
        <v>1</v>
      </c>
      <c r="C7" s="134">
        <v>2</v>
      </c>
      <c r="D7" s="134">
        <v>3</v>
      </c>
      <c r="E7" s="134"/>
      <c r="F7" s="134">
        <v>4</v>
      </c>
      <c r="G7" s="134">
        <v>5</v>
      </c>
      <c r="H7" s="134"/>
      <c r="I7" s="134">
        <v>6</v>
      </c>
      <c r="J7" s="134">
        <v>7</v>
      </c>
      <c r="K7" s="134">
        <v>8</v>
      </c>
      <c r="L7" s="134">
        <v>9</v>
      </c>
      <c r="M7" s="134">
        <v>10</v>
      </c>
    </row>
    <row r="8" s="250" customFormat="true" ht="19" customHeight="true" spans="1:13">
      <c r="A8" s="275" t="s">
        <v>68</v>
      </c>
      <c r="B8" s="242">
        <f>B9+B24</f>
        <v>641704.26873951</v>
      </c>
      <c r="C8" s="276">
        <f>C9+C24</f>
        <v>592999</v>
      </c>
      <c r="D8" s="242">
        <f>D9+D24</f>
        <v>711450.68</v>
      </c>
      <c r="E8" s="242">
        <f>E9+E24</f>
        <v>652299</v>
      </c>
      <c r="F8" s="304">
        <f t="shared" ref="F8:F27" si="0">(E8-B8)/B8</f>
        <v>0.0165103019827203</v>
      </c>
      <c r="G8" s="304">
        <f t="shared" ref="G8:G27" si="1">E8/C8-1</f>
        <v>0.100000168634348</v>
      </c>
      <c r="H8" s="275" t="s">
        <v>69</v>
      </c>
      <c r="I8" s="320">
        <f t="shared" ref="I8:K8" si="2">SUM(I9:I31)</f>
        <v>1566863.111</v>
      </c>
      <c r="J8" s="320">
        <f t="shared" si="2"/>
        <v>1500142</v>
      </c>
      <c r="K8" s="320">
        <f t="shared" si="2"/>
        <v>1303737.54</v>
      </c>
      <c r="L8" s="321">
        <f t="shared" ref="L8:L23" si="3">(K8-I8)/I8</f>
        <v>-0.167931435204999</v>
      </c>
      <c r="M8" s="321">
        <f t="shared" ref="M8:M23" si="4">(K8-J8)/J8</f>
        <v>-0.13092391253628</v>
      </c>
    </row>
    <row r="9" s="251" customFormat="true" ht="19" customHeight="true" spans="1:13">
      <c r="A9" s="277" t="s">
        <v>70</v>
      </c>
      <c r="B9" s="278">
        <f>SUM(B10:B23)</f>
        <v>506107.3</v>
      </c>
      <c r="C9" s="279">
        <f>SUM(C10:C23)</f>
        <v>411301</v>
      </c>
      <c r="D9" s="278">
        <f>SUM(D10:D23)</f>
        <v>592226.68</v>
      </c>
      <c r="E9" s="285">
        <f>SUM(E10:E23)</f>
        <v>533075</v>
      </c>
      <c r="F9" s="305">
        <f t="shared" si="0"/>
        <v>0.0532845505291072</v>
      </c>
      <c r="G9" s="305">
        <f t="shared" si="1"/>
        <v>0.296070274567774</v>
      </c>
      <c r="H9" s="306" t="s">
        <v>389</v>
      </c>
      <c r="I9" s="322">
        <v>74244.255</v>
      </c>
      <c r="J9" s="322">
        <v>73692</v>
      </c>
      <c r="K9" s="322">
        <v>86341.28</v>
      </c>
      <c r="L9" s="219">
        <f t="shared" si="3"/>
        <v>0.162935502551679</v>
      </c>
      <c r="M9" s="219">
        <f t="shared" si="4"/>
        <v>0.171650654073712</v>
      </c>
    </row>
    <row r="10" s="251" customFormat="true" ht="19" customHeight="true" spans="1:13">
      <c r="A10" s="280" t="s">
        <v>72</v>
      </c>
      <c r="B10" s="278">
        <v>180950</v>
      </c>
      <c r="C10" s="279">
        <v>109277</v>
      </c>
      <c r="D10" s="278">
        <v>180335</v>
      </c>
      <c r="E10" s="285">
        <v>180335</v>
      </c>
      <c r="F10" s="305">
        <f t="shared" si="0"/>
        <v>-0.00339872893064382</v>
      </c>
      <c r="G10" s="305">
        <f t="shared" si="1"/>
        <v>0.650255772028881</v>
      </c>
      <c r="H10" s="306" t="s">
        <v>390</v>
      </c>
      <c r="I10" s="322">
        <v>0</v>
      </c>
      <c r="J10" s="322">
        <v>0</v>
      </c>
      <c r="K10" s="322">
        <v>0</v>
      </c>
      <c r="L10" s="219"/>
      <c r="M10" s="219"/>
    </row>
    <row r="11" s="251" customFormat="true" ht="19" customHeight="true" spans="1:13">
      <c r="A11" s="281" t="s">
        <v>74</v>
      </c>
      <c r="B11" s="278">
        <v>99593</v>
      </c>
      <c r="C11" s="279">
        <v>122021</v>
      </c>
      <c r="D11" s="278">
        <v>122037</v>
      </c>
      <c r="E11" s="285">
        <v>122037</v>
      </c>
      <c r="F11" s="305">
        <f t="shared" si="0"/>
        <v>0.225357203819546</v>
      </c>
      <c r="G11" s="305">
        <f t="shared" si="1"/>
        <v>0.000131124970291996</v>
      </c>
      <c r="H11" s="306" t="s">
        <v>391</v>
      </c>
      <c r="I11" s="322">
        <v>795.1</v>
      </c>
      <c r="J11" s="322">
        <v>2246</v>
      </c>
      <c r="K11" s="322">
        <v>595.86</v>
      </c>
      <c r="L11" s="219">
        <f t="shared" si="3"/>
        <v>-0.250584832096592</v>
      </c>
      <c r="M11" s="219">
        <f t="shared" si="4"/>
        <v>-0.734701691896705</v>
      </c>
    </row>
    <row r="12" s="251" customFormat="true" ht="19" customHeight="true" spans="1:13">
      <c r="A12" s="281" t="s">
        <v>76</v>
      </c>
      <c r="B12" s="278">
        <v>46296</v>
      </c>
      <c r="C12" s="279">
        <v>26943</v>
      </c>
      <c r="D12" s="278">
        <v>40640</v>
      </c>
      <c r="E12" s="285">
        <v>40640</v>
      </c>
      <c r="F12" s="305">
        <f t="shared" si="0"/>
        <v>-0.122170381890444</v>
      </c>
      <c r="G12" s="305">
        <f t="shared" si="1"/>
        <v>0.508369520840293</v>
      </c>
      <c r="H12" s="306" t="s">
        <v>392</v>
      </c>
      <c r="I12" s="322">
        <v>49500.526</v>
      </c>
      <c r="J12" s="322">
        <v>49547</v>
      </c>
      <c r="K12" s="322">
        <v>43887.52</v>
      </c>
      <c r="L12" s="219">
        <f t="shared" si="3"/>
        <v>-0.113392855663796</v>
      </c>
      <c r="M12" s="219">
        <f t="shared" si="4"/>
        <v>-0.114224473732012</v>
      </c>
    </row>
    <row r="13" s="251" customFormat="true" ht="19" customHeight="true" spans="1:13">
      <c r="A13" s="281" t="s">
        <v>78</v>
      </c>
      <c r="B13" s="278">
        <v>320</v>
      </c>
      <c r="C13" s="279">
        <v>270</v>
      </c>
      <c r="D13" s="278">
        <v>966</v>
      </c>
      <c r="E13" s="285">
        <v>1380</v>
      </c>
      <c r="F13" s="305">
        <f>(E13-B13)/B13</f>
        <v>3.3125</v>
      </c>
      <c r="G13" s="305">
        <f t="shared" si="1"/>
        <v>4.11111111111111</v>
      </c>
      <c r="H13" s="306" t="s">
        <v>393</v>
      </c>
      <c r="I13" s="322">
        <v>235247.2</v>
      </c>
      <c r="J13" s="322">
        <v>267032</v>
      </c>
      <c r="K13" s="322">
        <v>244148.85</v>
      </c>
      <c r="L13" s="219">
        <f t="shared" si="3"/>
        <v>0.0378395577078069</v>
      </c>
      <c r="M13" s="219">
        <f t="shared" si="4"/>
        <v>-0.0856944111567153</v>
      </c>
    </row>
    <row r="14" s="251" customFormat="true" ht="19" customHeight="true" spans="1:13">
      <c r="A14" s="281" t="s">
        <v>80</v>
      </c>
      <c r="B14" s="278">
        <v>63915</v>
      </c>
      <c r="C14" s="279">
        <v>50774</v>
      </c>
      <c r="D14" s="278">
        <v>78230</v>
      </c>
      <c r="E14" s="285">
        <v>62584</v>
      </c>
      <c r="F14" s="305">
        <f t="shared" si="0"/>
        <v>-0.0208245325823359</v>
      </c>
      <c r="G14" s="305">
        <f t="shared" si="1"/>
        <v>0.232599361878127</v>
      </c>
      <c r="H14" s="306" t="s">
        <v>394</v>
      </c>
      <c r="I14" s="322">
        <v>20911.87</v>
      </c>
      <c r="J14" s="322">
        <v>21069</v>
      </c>
      <c r="K14" s="322">
        <v>20931.7</v>
      </c>
      <c r="L14" s="219">
        <f t="shared" si="3"/>
        <v>0.000948265267525178</v>
      </c>
      <c r="M14" s="219">
        <f t="shared" si="4"/>
        <v>-0.00651668327875074</v>
      </c>
    </row>
    <row r="15" s="251" customFormat="true" ht="19" customHeight="true" spans="1:13">
      <c r="A15" s="281" t="s">
        <v>82</v>
      </c>
      <c r="B15" s="278">
        <v>10960</v>
      </c>
      <c r="C15" s="279">
        <v>10780</v>
      </c>
      <c r="D15" s="278">
        <v>15646.25</v>
      </c>
      <c r="E15" s="285">
        <v>12517</v>
      </c>
      <c r="F15" s="305">
        <f t="shared" si="0"/>
        <v>0.14206204379562</v>
      </c>
      <c r="G15" s="305">
        <f t="shared" si="1"/>
        <v>0.16113172541744</v>
      </c>
      <c r="H15" s="306" t="s">
        <v>395</v>
      </c>
      <c r="I15" s="322">
        <v>23593.24</v>
      </c>
      <c r="J15" s="322">
        <v>15511</v>
      </c>
      <c r="K15" s="322">
        <v>12746.62</v>
      </c>
      <c r="L15" s="219">
        <f t="shared" si="3"/>
        <v>-0.459734228957108</v>
      </c>
      <c r="M15" s="219">
        <f t="shared" si="4"/>
        <v>-0.178220617626201</v>
      </c>
    </row>
    <row r="16" s="251" customFormat="true" ht="19" customHeight="true" spans="1:13">
      <c r="A16" s="281" t="s">
        <v>84</v>
      </c>
      <c r="B16" s="278">
        <v>29165</v>
      </c>
      <c r="C16" s="279">
        <v>48092</v>
      </c>
      <c r="D16" s="278">
        <v>48241</v>
      </c>
      <c r="E16" s="285">
        <v>48241</v>
      </c>
      <c r="F16" s="305">
        <f t="shared" si="0"/>
        <v>0.654071661237785</v>
      </c>
      <c r="G16" s="305">
        <f t="shared" si="1"/>
        <v>0.00309822839557516</v>
      </c>
      <c r="H16" s="306" t="s">
        <v>396</v>
      </c>
      <c r="I16" s="322">
        <v>121502.99</v>
      </c>
      <c r="J16" s="322">
        <v>150639</v>
      </c>
      <c r="K16" s="322">
        <v>143448.99</v>
      </c>
      <c r="L16" s="219">
        <f t="shared" si="3"/>
        <v>0.18062106948973</v>
      </c>
      <c r="M16" s="219">
        <f t="shared" si="4"/>
        <v>-0.0477300699022166</v>
      </c>
    </row>
    <row r="17" s="251" customFormat="true" ht="19" customHeight="true" spans="1:13">
      <c r="A17" s="281" t="s">
        <v>86</v>
      </c>
      <c r="B17" s="278">
        <v>27563.5</v>
      </c>
      <c r="C17" s="279">
        <v>19363</v>
      </c>
      <c r="D17" s="278">
        <v>34556.25</v>
      </c>
      <c r="E17" s="285">
        <v>27645</v>
      </c>
      <c r="F17" s="305">
        <f t="shared" si="0"/>
        <v>0.00295680882326265</v>
      </c>
      <c r="G17" s="305">
        <f t="shared" si="1"/>
        <v>0.427722976811445</v>
      </c>
      <c r="H17" s="306" t="s">
        <v>397</v>
      </c>
      <c r="I17" s="322">
        <v>101865.04</v>
      </c>
      <c r="J17" s="322">
        <v>157057</v>
      </c>
      <c r="K17" s="322">
        <v>99345.41</v>
      </c>
      <c r="L17" s="219">
        <f t="shared" si="3"/>
        <v>-0.0247349826790427</v>
      </c>
      <c r="M17" s="219">
        <f t="shared" si="4"/>
        <v>-0.367456337508038</v>
      </c>
    </row>
    <row r="18" s="251" customFormat="true" ht="19" customHeight="true" spans="1:13">
      <c r="A18" s="281" t="s">
        <v>88</v>
      </c>
      <c r="B18" s="278">
        <v>22740</v>
      </c>
      <c r="C18" s="279">
        <v>10270</v>
      </c>
      <c r="D18" s="278">
        <v>43810</v>
      </c>
      <c r="E18" s="285">
        <v>21905</v>
      </c>
      <c r="F18" s="305">
        <f t="shared" si="0"/>
        <v>-0.0367194371152155</v>
      </c>
      <c r="G18" s="305">
        <f t="shared" si="1"/>
        <v>1.13291139240506</v>
      </c>
      <c r="H18" s="306" t="s">
        <v>398</v>
      </c>
      <c r="I18" s="322">
        <v>32497.3</v>
      </c>
      <c r="J18" s="322">
        <v>54658</v>
      </c>
      <c r="K18" s="322">
        <v>9846.32</v>
      </c>
      <c r="L18" s="219">
        <f t="shared" si="3"/>
        <v>-0.697011136309786</v>
      </c>
      <c r="M18" s="219">
        <f t="shared" si="4"/>
        <v>-0.819855830802444</v>
      </c>
    </row>
    <row r="19" s="251" customFormat="true" ht="19" customHeight="true" spans="1:13">
      <c r="A19" s="281" t="s">
        <v>90</v>
      </c>
      <c r="B19" s="278">
        <v>1680</v>
      </c>
      <c r="C19" s="279">
        <v>2091</v>
      </c>
      <c r="D19" s="278">
        <v>1304</v>
      </c>
      <c r="E19" s="285">
        <v>1304</v>
      </c>
      <c r="F19" s="305">
        <f t="shared" si="0"/>
        <v>-0.223809523809524</v>
      </c>
      <c r="G19" s="305">
        <f t="shared" si="1"/>
        <v>-0.37637494021999</v>
      </c>
      <c r="H19" s="306" t="s">
        <v>399</v>
      </c>
      <c r="I19" s="322">
        <v>219155.29</v>
      </c>
      <c r="J19" s="322">
        <v>185116</v>
      </c>
      <c r="K19" s="322">
        <v>56870.54</v>
      </c>
      <c r="L19" s="219">
        <f t="shared" si="3"/>
        <v>-0.740501176129492</v>
      </c>
      <c r="M19" s="219">
        <f t="shared" si="4"/>
        <v>-0.69278430821755</v>
      </c>
    </row>
    <row r="20" s="251" customFormat="true" ht="19" customHeight="true" spans="1:13">
      <c r="A20" s="281" t="s">
        <v>92</v>
      </c>
      <c r="B20" s="278">
        <v>5915</v>
      </c>
      <c r="C20" s="279">
        <v>2729</v>
      </c>
      <c r="D20" s="278">
        <v>5576</v>
      </c>
      <c r="E20" s="285">
        <v>5576</v>
      </c>
      <c r="F20" s="305">
        <f t="shared" si="0"/>
        <v>-0.0573119188503804</v>
      </c>
      <c r="G20" s="305">
        <f t="shared" si="1"/>
        <v>1.0432392817882</v>
      </c>
      <c r="H20" s="306" t="s">
        <v>400</v>
      </c>
      <c r="I20" s="322">
        <v>117441.91</v>
      </c>
      <c r="J20" s="322">
        <v>140162</v>
      </c>
      <c r="K20" s="322">
        <v>153385.94</v>
      </c>
      <c r="L20" s="219">
        <f t="shared" si="3"/>
        <v>0.306057948137935</v>
      </c>
      <c r="M20" s="219">
        <f t="shared" si="4"/>
        <v>0.0943475407029009</v>
      </c>
    </row>
    <row r="21" s="251" customFormat="true" ht="19" customHeight="true" spans="1:13">
      <c r="A21" s="281" t="s">
        <v>94</v>
      </c>
      <c r="B21" s="278">
        <v>14252</v>
      </c>
      <c r="C21" s="279">
        <v>6014</v>
      </c>
      <c r="D21" s="278">
        <v>17551.43</v>
      </c>
      <c r="E21" s="285">
        <v>6143</v>
      </c>
      <c r="F21" s="305">
        <f t="shared" si="0"/>
        <v>-0.568972775750772</v>
      </c>
      <c r="G21" s="305">
        <f t="shared" si="1"/>
        <v>0.0214499501163952</v>
      </c>
      <c r="H21" s="306" t="s">
        <v>401</v>
      </c>
      <c r="I21" s="322">
        <v>39026.42</v>
      </c>
      <c r="J21" s="322">
        <v>33884</v>
      </c>
      <c r="K21" s="322">
        <v>49742.76</v>
      </c>
      <c r="L21" s="219">
        <f t="shared" si="3"/>
        <v>0.274591930287226</v>
      </c>
      <c r="M21" s="219">
        <f t="shared" si="4"/>
        <v>0.46803092905206</v>
      </c>
    </row>
    <row r="22" s="251" customFormat="true" ht="19" customHeight="true" spans="1:13">
      <c r="A22" s="281" t="s">
        <v>96</v>
      </c>
      <c r="B22" s="278">
        <v>2418</v>
      </c>
      <c r="C22" s="279">
        <v>2172</v>
      </c>
      <c r="D22" s="278">
        <v>2828.75</v>
      </c>
      <c r="E22" s="285">
        <v>2263</v>
      </c>
      <c r="F22" s="305">
        <f t="shared" si="0"/>
        <v>-0.0641025641025641</v>
      </c>
      <c r="G22" s="305">
        <f t="shared" si="1"/>
        <v>0.0418968692449355</v>
      </c>
      <c r="H22" s="306" t="s">
        <v>402</v>
      </c>
      <c r="I22" s="322">
        <v>209214.56</v>
      </c>
      <c r="J22" s="322">
        <v>177709</v>
      </c>
      <c r="K22" s="322">
        <v>159093.58</v>
      </c>
      <c r="L22" s="219">
        <f t="shared" si="3"/>
        <v>-0.239567360894959</v>
      </c>
      <c r="M22" s="219">
        <f t="shared" si="4"/>
        <v>-0.104752263531954</v>
      </c>
    </row>
    <row r="23" s="251" customFormat="true" ht="19" customHeight="true" spans="1:13">
      <c r="A23" s="281" t="s">
        <v>98</v>
      </c>
      <c r="B23" s="278">
        <v>339.8</v>
      </c>
      <c r="C23" s="279">
        <v>505</v>
      </c>
      <c r="D23" s="278">
        <v>505</v>
      </c>
      <c r="E23" s="285">
        <v>505</v>
      </c>
      <c r="F23" s="305">
        <f t="shared" si="0"/>
        <v>0.486168334314303</v>
      </c>
      <c r="G23" s="305">
        <f t="shared" si="1"/>
        <v>0</v>
      </c>
      <c r="H23" s="306" t="s">
        <v>403</v>
      </c>
      <c r="I23" s="322">
        <v>14214</v>
      </c>
      <c r="J23" s="322">
        <v>6806</v>
      </c>
      <c r="K23" s="322">
        <v>14644.54</v>
      </c>
      <c r="L23" s="219">
        <f t="shared" si="3"/>
        <v>0.0302898550724638</v>
      </c>
      <c r="M23" s="219">
        <f t="shared" si="4"/>
        <v>1.15171025565677</v>
      </c>
    </row>
    <row r="24" s="251" customFormat="true" ht="19" customHeight="true" spans="1:13">
      <c r="A24" s="277" t="s">
        <v>100</v>
      </c>
      <c r="B24" s="278">
        <f>SUM(B25:B31)</f>
        <v>135596.96873951</v>
      </c>
      <c r="C24" s="279">
        <f>SUM(C25:C31)</f>
        <v>181698</v>
      </c>
      <c r="D24" s="278">
        <f>SUM(D25:D31)</f>
        <v>119224</v>
      </c>
      <c r="E24" s="285">
        <f>SUM(E25:E31)</f>
        <v>119224</v>
      </c>
      <c r="F24" s="305">
        <f t="shared" si="0"/>
        <v>-0.120747306460541</v>
      </c>
      <c r="G24" s="305">
        <f t="shared" si="1"/>
        <v>-0.343834274455415</v>
      </c>
      <c r="H24" s="306" t="s">
        <v>404</v>
      </c>
      <c r="I24" s="322">
        <v>68</v>
      </c>
      <c r="J24" s="322">
        <v>43</v>
      </c>
      <c r="K24" s="322">
        <v>30.04</v>
      </c>
      <c r="L24" s="219"/>
      <c r="M24" s="219"/>
    </row>
    <row r="25" s="251" customFormat="true" ht="19" customHeight="true" spans="1:13">
      <c r="A25" s="280" t="s">
        <v>102</v>
      </c>
      <c r="B25" s="282">
        <v>58317.96873951</v>
      </c>
      <c r="C25" s="279">
        <v>48904</v>
      </c>
      <c r="D25" s="278">
        <v>53151.02</v>
      </c>
      <c r="E25" s="285">
        <v>58318</v>
      </c>
      <c r="F25" s="305">
        <f t="shared" si="0"/>
        <v>5.36035302299069e-7</v>
      </c>
      <c r="G25" s="305">
        <f t="shared" si="1"/>
        <v>0.192499591035498</v>
      </c>
      <c r="H25" s="306" t="s">
        <v>405</v>
      </c>
      <c r="I25" s="322">
        <v>5907.87</v>
      </c>
      <c r="J25" s="322">
        <v>39517</v>
      </c>
      <c r="K25" s="322">
        <v>8919.65</v>
      </c>
      <c r="L25" s="219">
        <f t="shared" ref="L25:L28" si="5">(K25-I25)/I25</f>
        <v>0.509791176853925</v>
      </c>
      <c r="M25" s="219">
        <f t="shared" ref="M25:M28" si="6">(K25-J25)/J25</f>
        <v>-0.774283219880052</v>
      </c>
    </row>
    <row r="26" s="251" customFormat="true" ht="19" customHeight="true" spans="1:13">
      <c r="A26" s="280" t="s">
        <v>355</v>
      </c>
      <c r="B26" s="282">
        <v>9975</v>
      </c>
      <c r="C26" s="279">
        <v>26514</v>
      </c>
      <c r="D26" s="278">
        <v>8566.08</v>
      </c>
      <c r="E26" s="285">
        <v>10652</v>
      </c>
      <c r="F26" s="305">
        <f t="shared" si="0"/>
        <v>0.0678696741854637</v>
      </c>
      <c r="G26" s="305">
        <f t="shared" si="1"/>
        <v>-0.598249981142038</v>
      </c>
      <c r="H26" s="306" t="s">
        <v>406</v>
      </c>
      <c r="I26" s="322">
        <v>25486.43</v>
      </c>
      <c r="J26" s="322">
        <v>38511</v>
      </c>
      <c r="K26" s="322">
        <v>27403.99</v>
      </c>
      <c r="L26" s="219">
        <f t="shared" si="5"/>
        <v>0.0752384700407237</v>
      </c>
      <c r="M26" s="219">
        <f t="shared" si="6"/>
        <v>-0.288411362987198</v>
      </c>
    </row>
    <row r="27" s="251" customFormat="true" ht="19" customHeight="true" spans="1:13">
      <c r="A27" s="280" t="s">
        <v>106</v>
      </c>
      <c r="B27" s="282">
        <v>3345</v>
      </c>
      <c r="C27" s="279">
        <v>5620</v>
      </c>
      <c r="D27" s="278">
        <v>4145</v>
      </c>
      <c r="E27" s="285">
        <v>3345</v>
      </c>
      <c r="F27" s="305">
        <f t="shared" si="0"/>
        <v>0</v>
      </c>
      <c r="G27" s="305">
        <f t="shared" si="1"/>
        <v>-0.404804270462633</v>
      </c>
      <c r="H27" s="306" t="s">
        <v>407</v>
      </c>
      <c r="I27" s="322">
        <v>4738.49</v>
      </c>
      <c r="J27" s="322">
        <v>4774</v>
      </c>
      <c r="K27" s="322">
        <v>4382.55</v>
      </c>
      <c r="L27" s="219">
        <f t="shared" si="5"/>
        <v>-0.0751167566038969</v>
      </c>
      <c r="M27" s="219">
        <f t="shared" si="6"/>
        <v>-0.0819962295768747</v>
      </c>
    </row>
    <row r="28" s="251" customFormat="true" ht="19" customHeight="true" spans="1:13">
      <c r="A28" s="280" t="s">
        <v>108</v>
      </c>
      <c r="B28" s="282">
        <v>0</v>
      </c>
      <c r="C28" s="279">
        <v>0</v>
      </c>
      <c r="D28" s="278"/>
      <c r="E28" s="285"/>
      <c r="F28" s="305"/>
      <c r="G28" s="305"/>
      <c r="H28" s="306" t="s">
        <v>408</v>
      </c>
      <c r="I28" s="322">
        <v>11333.19</v>
      </c>
      <c r="J28" s="322">
        <v>10568</v>
      </c>
      <c r="K28" s="322">
        <v>12255.55</v>
      </c>
      <c r="L28" s="219">
        <f t="shared" si="5"/>
        <v>0.0813857351725329</v>
      </c>
      <c r="M28" s="219">
        <f t="shared" si="6"/>
        <v>0.159684897804693</v>
      </c>
    </row>
    <row r="29" s="251" customFormat="true" ht="19" customHeight="true" spans="1:13">
      <c r="A29" s="280" t="s">
        <v>110</v>
      </c>
      <c r="B29" s="282">
        <v>62679</v>
      </c>
      <c r="C29" s="279">
        <v>96676</v>
      </c>
      <c r="D29" s="278">
        <v>52264.9</v>
      </c>
      <c r="E29" s="285">
        <v>45629</v>
      </c>
      <c r="F29" s="305">
        <f t="shared" ref="F29:F31" si="7">(E29-B29)/B29</f>
        <v>-0.272020932050607</v>
      </c>
      <c r="G29" s="305">
        <f t="shared" ref="G29:G31" si="8">E29/C29-1</f>
        <v>-0.528021432413422</v>
      </c>
      <c r="H29" s="306" t="s">
        <v>409</v>
      </c>
      <c r="I29" s="322">
        <v>225056.43</v>
      </c>
      <c r="J29" s="322">
        <v>35480</v>
      </c>
      <c r="K29" s="323">
        <v>118622.85</v>
      </c>
      <c r="L29" s="219"/>
      <c r="M29" s="219"/>
    </row>
    <row r="30" s="251" customFormat="true" ht="19" customHeight="true" spans="1:14">
      <c r="A30" s="280" t="s">
        <v>410</v>
      </c>
      <c r="B30" s="282">
        <v>1050</v>
      </c>
      <c r="C30" s="279">
        <v>2603</v>
      </c>
      <c r="D30" s="278">
        <v>1067</v>
      </c>
      <c r="E30" s="285">
        <v>1050</v>
      </c>
      <c r="F30" s="305">
        <f t="shared" si="7"/>
        <v>0</v>
      </c>
      <c r="G30" s="305">
        <f t="shared" si="8"/>
        <v>-0.596619285439877</v>
      </c>
      <c r="H30" s="306" t="s">
        <v>411</v>
      </c>
      <c r="I30" s="322">
        <v>34703</v>
      </c>
      <c r="J30" s="322">
        <v>35952</v>
      </c>
      <c r="K30" s="323">
        <v>36733</v>
      </c>
      <c r="L30" s="219">
        <f t="shared" ref="L30:L33" si="9">(K30-I30)/I30</f>
        <v>0.0584963835979598</v>
      </c>
      <c r="M30" s="219">
        <f t="shared" ref="M30:M36" si="10">(K30-J30)/J30</f>
        <v>0.0217234089897641</v>
      </c>
      <c r="N30" s="251">
        <f>36733-K30</f>
        <v>0</v>
      </c>
    </row>
    <row r="31" s="251" customFormat="true" ht="19" customHeight="true" spans="1:13">
      <c r="A31" s="280" t="s">
        <v>412</v>
      </c>
      <c r="B31" s="282">
        <v>230</v>
      </c>
      <c r="C31" s="279">
        <v>1381</v>
      </c>
      <c r="D31" s="278">
        <v>30</v>
      </c>
      <c r="E31" s="285">
        <v>230</v>
      </c>
      <c r="F31" s="305">
        <f t="shared" si="7"/>
        <v>0</v>
      </c>
      <c r="G31" s="305">
        <f t="shared" si="8"/>
        <v>-0.833454018826937</v>
      </c>
      <c r="H31" s="306" t="s">
        <v>115</v>
      </c>
      <c r="I31" s="322">
        <v>360</v>
      </c>
      <c r="J31" s="322">
        <v>169</v>
      </c>
      <c r="K31" s="323">
        <v>360</v>
      </c>
      <c r="L31" s="219">
        <f t="shared" si="9"/>
        <v>0</v>
      </c>
      <c r="M31" s="219">
        <f t="shared" si="10"/>
        <v>1.1301775147929</v>
      </c>
    </row>
    <row r="32" s="251" customFormat="true" ht="19" customHeight="true" spans="1:13">
      <c r="A32" s="283"/>
      <c r="B32" s="283"/>
      <c r="C32" s="284"/>
      <c r="D32" s="285"/>
      <c r="E32" s="285"/>
      <c r="F32" s="219"/>
      <c r="G32" s="219"/>
      <c r="H32" s="283"/>
      <c r="I32" s="283"/>
      <c r="J32" s="324"/>
      <c r="K32" s="324"/>
      <c r="L32" s="219"/>
      <c r="M32" s="219"/>
    </row>
    <row r="33" s="252" customFormat="true" ht="19" customHeight="true" spans="1:13">
      <c r="A33" s="275"/>
      <c r="B33" s="242">
        <f>SUM(B34:B37)</f>
        <v>0</v>
      </c>
      <c r="C33" s="284"/>
      <c r="D33" s="242">
        <f>SUM(D34:D37)</f>
        <v>0</v>
      </c>
      <c r="E33" s="242"/>
      <c r="F33" s="219"/>
      <c r="G33" s="219"/>
      <c r="H33" s="307" t="s">
        <v>116</v>
      </c>
      <c r="I33" s="322">
        <v>15000</v>
      </c>
      <c r="J33" s="322"/>
      <c r="K33" s="323">
        <v>15000</v>
      </c>
      <c r="L33" s="219">
        <f t="shared" si="9"/>
        <v>0</v>
      </c>
      <c r="M33" s="219"/>
    </row>
    <row r="34" s="253" customFormat="true" ht="19" customHeight="true" spans="1:13">
      <c r="A34" s="275" t="s">
        <v>117</v>
      </c>
      <c r="B34" s="285"/>
      <c r="C34" s="285"/>
      <c r="D34" s="285"/>
      <c r="E34" s="285"/>
      <c r="F34" s="219"/>
      <c r="G34" s="219"/>
      <c r="H34" s="287"/>
      <c r="I34" s="287"/>
      <c r="J34" s="325"/>
      <c r="K34" s="325"/>
      <c r="L34" s="287"/>
      <c r="M34" s="287"/>
    </row>
    <row r="35" s="253" customFormat="true" ht="19" customHeight="true" spans="1:13">
      <c r="A35" s="286" t="s">
        <v>356</v>
      </c>
      <c r="B35" s="287"/>
      <c r="C35" s="288"/>
      <c r="D35" s="288"/>
      <c r="E35" s="308"/>
      <c r="F35" s="309">
        <v>0</v>
      </c>
      <c r="G35" s="309">
        <v>0</v>
      </c>
      <c r="H35" s="307" t="s">
        <v>118</v>
      </c>
      <c r="I35" s="320">
        <f t="shared" ref="I35:K35" si="11">I36</f>
        <v>141812</v>
      </c>
      <c r="J35" s="320">
        <f t="shared" si="11"/>
        <v>140612</v>
      </c>
      <c r="K35" s="320">
        <f t="shared" si="11"/>
        <v>78892</v>
      </c>
      <c r="L35" s="321">
        <f>(K35-I35)/I35</f>
        <v>-0.443686006825939</v>
      </c>
      <c r="M35" s="227">
        <f t="shared" si="10"/>
        <v>-0.438938355190169</v>
      </c>
    </row>
    <row r="36" s="253" customFormat="true" ht="19" customHeight="true" spans="1:13">
      <c r="A36" s="286" t="s">
        <v>357</v>
      </c>
      <c r="B36" s="287"/>
      <c r="C36" s="288"/>
      <c r="D36" s="288"/>
      <c r="E36" s="308"/>
      <c r="F36" s="309">
        <v>0</v>
      </c>
      <c r="G36" s="309">
        <v>0</v>
      </c>
      <c r="H36" s="306" t="s">
        <v>413</v>
      </c>
      <c r="I36" s="326">
        <v>141812</v>
      </c>
      <c r="J36" s="322">
        <v>140612</v>
      </c>
      <c r="K36" s="327">
        <v>78892</v>
      </c>
      <c r="L36" s="328">
        <f>(K36-I36)/I36</f>
        <v>-0.443686006825939</v>
      </c>
      <c r="M36" s="219">
        <f t="shared" si="10"/>
        <v>-0.438938355190169</v>
      </c>
    </row>
    <row r="37" s="253" customFormat="true" ht="19" customHeight="true" spans="1:13">
      <c r="A37" s="286" t="s">
        <v>358</v>
      </c>
      <c r="B37" s="287"/>
      <c r="C37" s="288"/>
      <c r="D37" s="288"/>
      <c r="E37" s="308"/>
      <c r="F37" s="309">
        <v>0</v>
      </c>
      <c r="G37" s="309">
        <v>0</v>
      </c>
      <c r="H37" s="306" t="s">
        <v>122</v>
      </c>
      <c r="I37" s="287"/>
      <c r="J37" s="329"/>
      <c r="K37" s="327"/>
      <c r="L37" s="330"/>
      <c r="M37" s="330"/>
    </row>
    <row r="38" spans="1:8">
      <c r="A38" s="263" t="s">
        <v>388</v>
      </c>
      <c r="H38" s="295"/>
    </row>
    <row r="39" s="247" customFormat="true" ht="25.5" spans="1:13">
      <c r="A39" s="264" t="s">
        <v>39</v>
      </c>
      <c r="B39" s="265"/>
      <c r="C39" s="266"/>
      <c r="D39" s="266"/>
      <c r="E39" s="265"/>
      <c r="F39" s="296"/>
      <c r="G39" s="296"/>
      <c r="H39" s="297"/>
      <c r="I39" s="266"/>
      <c r="J39" s="266"/>
      <c r="K39" s="315"/>
      <c r="L39" s="316"/>
      <c r="M39" s="337"/>
    </row>
    <row r="40" s="248" customFormat="true" customHeight="true" spans="1:13">
      <c r="A40" s="267"/>
      <c r="B40" s="268"/>
      <c r="C40" s="269"/>
      <c r="D40" s="269"/>
      <c r="E40" s="268"/>
      <c r="F40" s="298"/>
      <c r="G40" s="298"/>
      <c r="I40" s="317" t="s">
        <v>251</v>
      </c>
      <c r="J40" s="269"/>
      <c r="K40" s="331"/>
      <c r="L40" s="332"/>
      <c r="M40" s="317"/>
    </row>
    <row r="41" s="249" customFormat="true" ht="15.75" customHeight="true" spans="1:13">
      <c r="A41" s="270" t="s">
        <v>57</v>
      </c>
      <c r="B41" s="271"/>
      <c r="C41" s="272"/>
      <c r="D41" s="272"/>
      <c r="E41" s="271"/>
      <c r="F41" s="310"/>
      <c r="G41" s="310"/>
      <c r="H41" s="301" t="s">
        <v>58</v>
      </c>
      <c r="I41" s="272"/>
      <c r="J41" s="272"/>
      <c r="K41" s="272"/>
      <c r="L41" s="310"/>
      <c r="M41" s="301"/>
    </row>
    <row r="42" s="249" customFormat="true" ht="69" customHeight="true" spans="1:13">
      <c r="A42" s="274" t="s">
        <v>59</v>
      </c>
      <c r="B42" s="134" t="s">
        <v>61</v>
      </c>
      <c r="C42" s="134" t="s">
        <v>348</v>
      </c>
      <c r="D42" s="134" t="s">
        <v>349</v>
      </c>
      <c r="E42" s="205"/>
      <c r="F42" s="205" t="s">
        <v>351</v>
      </c>
      <c r="G42" s="206"/>
      <c r="H42" s="303" t="s">
        <v>64</v>
      </c>
      <c r="I42" s="134" t="s">
        <v>61</v>
      </c>
      <c r="J42" s="134" t="s">
        <v>348</v>
      </c>
      <c r="K42" s="134" t="s">
        <v>349</v>
      </c>
      <c r="L42" s="205" t="s">
        <v>351</v>
      </c>
      <c r="M42" s="206"/>
    </row>
    <row r="43" s="249" customFormat="true" ht="13.5" spans="1:13">
      <c r="A43" s="274"/>
      <c r="B43" s="170"/>
      <c r="C43" s="170"/>
      <c r="D43" s="170"/>
      <c r="E43" s="170"/>
      <c r="F43" s="170" t="s">
        <v>352</v>
      </c>
      <c r="G43" s="170" t="s">
        <v>353</v>
      </c>
      <c r="H43" s="303"/>
      <c r="I43" s="170"/>
      <c r="J43" s="170"/>
      <c r="K43" s="170"/>
      <c r="L43" s="170" t="s">
        <v>352</v>
      </c>
      <c r="M43" s="170" t="s">
        <v>353</v>
      </c>
    </row>
    <row r="44" s="251" customFormat="true" ht="13.5" spans="1:13">
      <c r="A44" s="289" t="s">
        <v>67</v>
      </c>
      <c r="B44" s="209">
        <v>1</v>
      </c>
      <c r="C44" s="209">
        <v>2</v>
      </c>
      <c r="D44" s="209">
        <v>3</v>
      </c>
      <c r="E44" s="209"/>
      <c r="F44" s="311">
        <v>4</v>
      </c>
      <c r="G44" s="311">
        <v>5</v>
      </c>
      <c r="H44" s="312" t="s">
        <v>67</v>
      </c>
      <c r="I44" s="209">
        <v>6</v>
      </c>
      <c r="J44" s="209">
        <v>7</v>
      </c>
      <c r="K44" s="209">
        <v>8</v>
      </c>
      <c r="L44" s="209">
        <v>9</v>
      </c>
      <c r="M44" s="209">
        <v>10</v>
      </c>
    </row>
    <row r="45" s="254" customFormat="true" customHeight="true" spans="1:13">
      <c r="A45" s="290" t="s">
        <v>123</v>
      </c>
      <c r="B45" s="291">
        <f>B46+B71+B72+B73+B76+B77</f>
        <v>1195417.1741</v>
      </c>
      <c r="C45" s="291">
        <f>C46+C71+C72+C73+C76+C77</f>
        <v>1447551.31</v>
      </c>
      <c r="D45" s="291">
        <f>D46+D71+D72+D73+D76+D77</f>
        <v>841597.26</v>
      </c>
      <c r="E45" s="291"/>
      <c r="F45" s="227">
        <f t="shared" ref="F45:F48" si="12">(D45-B45)/B45</f>
        <v>-0.295980283507623</v>
      </c>
      <c r="G45" s="227">
        <f t="shared" ref="G45:G48" si="13">(D45-C45)/C45</f>
        <v>-0.418606266882519</v>
      </c>
      <c r="H45" s="290" t="s">
        <v>239</v>
      </c>
      <c r="I45" s="243">
        <f t="shared" ref="I45:K45" si="14">I46+I53+I55+I57+I59</f>
        <v>113446.31</v>
      </c>
      <c r="J45" s="243">
        <f t="shared" si="14"/>
        <v>399796.31</v>
      </c>
      <c r="K45" s="243">
        <f t="shared" si="14"/>
        <v>155418.4</v>
      </c>
      <c r="L45" s="227">
        <f t="shared" ref="L45:L49" si="15">(K45-I45)/I45</f>
        <v>0.369973161753785</v>
      </c>
      <c r="M45" s="227">
        <f>(K45-J45)/J45</f>
        <v>-0.611256041857915</v>
      </c>
    </row>
    <row r="46" s="251" customFormat="true" ht="15" customHeight="true" spans="1:13">
      <c r="A46" s="286" t="s">
        <v>125</v>
      </c>
      <c r="B46" s="288">
        <f>B47+B53+B70</f>
        <v>613303.0641</v>
      </c>
      <c r="C46" s="288">
        <f>C47+C53+C70</f>
        <v>891554.31</v>
      </c>
      <c r="D46" s="288">
        <f>D47+D53+D70</f>
        <v>560109.65</v>
      </c>
      <c r="E46" s="288"/>
      <c r="F46" s="219">
        <f t="shared" si="12"/>
        <v>-0.0867326729861677</v>
      </c>
      <c r="G46" s="219">
        <f t="shared" si="13"/>
        <v>-0.371760481983425</v>
      </c>
      <c r="H46" s="286" t="s">
        <v>126</v>
      </c>
      <c r="I46" s="285">
        <f t="shared" ref="I46:K46" si="16">I47+I49</f>
        <v>48272.1</v>
      </c>
      <c r="J46" s="285">
        <f t="shared" si="16"/>
        <v>48272.1</v>
      </c>
      <c r="K46" s="285">
        <f t="shared" si="16"/>
        <v>79112.33</v>
      </c>
      <c r="L46" s="219">
        <f t="shared" si="15"/>
        <v>0.638883122963368</v>
      </c>
      <c r="M46" s="219">
        <f>(K46-J46)/J46</f>
        <v>0.638883122963368</v>
      </c>
    </row>
    <row r="47" s="254" customFormat="true" ht="15" customHeight="true" spans="1:13">
      <c r="A47" s="292" t="s">
        <v>127</v>
      </c>
      <c r="B47" s="288">
        <f>SUM(B48:B52)</f>
        <v>48359</v>
      </c>
      <c r="C47" s="288">
        <f>SUM(C48:C52)</f>
        <v>48359</v>
      </c>
      <c r="D47" s="288">
        <f>SUM(D48:D52)</f>
        <v>48359</v>
      </c>
      <c r="E47" s="288"/>
      <c r="F47" s="219">
        <f t="shared" si="12"/>
        <v>0</v>
      </c>
      <c r="G47" s="219">
        <f t="shared" si="13"/>
        <v>0</v>
      </c>
      <c r="H47" s="313" t="s">
        <v>128</v>
      </c>
      <c r="I47" s="285">
        <v>265</v>
      </c>
      <c r="J47" s="333">
        <v>265</v>
      </c>
      <c r="K47" s="334">
        <v>40601.23</v>
      </c>
      <c r="L47" s="219"/>
      <c r="M47" s="219"/>
    </row>
    <row r="48" s="251" customFormat="true" ht="15" customHeight="true" spans="1:13">
      <c r="A48" s="293" t="s">
        <v>129</v>
      </c>
      <c r="B48" s="285">
        <v>2881</v>
      </c>
      <c r="C48" s="285">
        <v>2881</v>
      </c>
      <c r="D48" s="285">
        <v>2881</v>
      </c>
      <c r="E48" s="285"/>
      <c r="F48" s="219">
        <f t="shared" si="12"/>
        <v>0</v>
      </c>
      <c r="G48" s="219">
        <f t="shared" si="13"/>
        <v>0</v>
      </c>
      <c r="H48" s="313" t="s">
        <v>359</v>
      </c>
      <c r="I48" s="285"/>
      <c r="J48" s="324"/>
      <c r="K48" s="327">
        <v>0</v>
      </c>
      <c r="L48" s="219">
        <v>0</v>
      </c>
      <c r="M48" s="219"/>
    </row>
    <row r="49" s="251" customFormat="true" ht="15" customHeight="true" spans="1:13">
      <c r="A49" s="294" t="s">
        <v>131</v>
      </c>
      <c r="B49" s="285">
        <v>0</v>
      </c>
      <c r="C49" s="285">
        <v>0</v>
      </c>
      <c r="D49" s="285">
        <v>0</v>
      </c>
      <c r="E49" s="285"/>
      <c r="F49" s="219"/>
      <c r="G49" s="219"/>
      <c r="H49" s="313" t="s">
        <v>360</v>
      </c>
      <c r="I49" s="285">
        <v>48007.1</v>
      </c>
      <c r="J49" s="324">
        <v>48007.1</v>
      </c>
      <c r="K49" s="285">
        <v>38511.1</v>
      </c>
      <c r="L49" s="219">
        <f t="shared" si="15"/>
        <v>-0.197804074813934</v>
      </c>
      <c r="M49" s="219"/>
    </row>
    <row r="50" s="251" customFormat="true" ht="15" customHeight="true" spans="1:13">
      <c r="A50" s="294" t="s">
        <v>133</v>
      </c>
      <c r="B50" s="285">
        <v>5273</v>
      </c>
      <c r="C50" s="285">
        <v>5273</v>
      </c>
      <c r="D50" s="285">
        <v>5273</v>
      </c>
      <c r="E50" s="285"/>
      <c r="F50" s="219">
        <f t="shared" ref="F50:F55" si="17">(D50-B50)/B50</f>
        <v>0</v>
      </c>
      <c r="G50" s="219">
        <f t="shared" ref="G50:G56" si="18">(D50-C50)/C50</f>
        <v>0</v>
      </c>
      <c r="H50" s="313"/>
      <c r="I50" s="285"/>
      <c r="J50" s="285"/>
      <c r="K50" s="327"/>
      <c r="L50" s="219">
        <v>0</v>
      </c>
      <c r="M50" s="219"/>
    </row>
    <row r="51" s="251" customFormat="true" ht="15" customHeight="true" spans="1:13">
      <c r="A51" s="294" t="s">
        <v>135</v>
      </c>
      <c r="B51" s="285">
        <v>2460</v>
      </c>
      <c r="C51" s="285">
        <v>2460</v>
      </c>
      <c r="D51" s="285">
        <v>2460</v>
      </c>
      <c r="E51" s="285"/>
      <c r="F51" s="219"/>
      <c r="G51" s="219"/>
      <c r="H51" s="313"/>
      <c r="I51" s="285"/>
      <c r="J51" s="285"/>
      <c r="K51" s="327"/>
      <c r="L51" s="219"/>
      <c r="M51" s="219"/>
    </row>
    <row r="52" s="251" customFormat="true" ht="15" customHeight="true" spans="1:13">
      <c r="A52" s="294" t="s">
        <v>137</v>
      </c>
      <c r="B52" s="285">
        <v>37745</v>
      </c>
      <c r="C52" s="285">
        <v>37745</v>
      </c>
      <c r="D52" s="285">
        <v>37745</v>
      </c>
      <c r="E52" s="285"/>
      <c r="F52" s="219"/>
      <c r="G52" s="219"/>
      <c r="H52" s="313"/>
      <c r="I52" s="285"/>
      <c r="J52" s="285"/>
      <c r="K52" s="327"/>
      <c r="L52" s="219"/>
      <c r="M52" s="219"/>
    </row>
    <row r="53" s="251" customFormat="true" ht="15" customHeight="true" spans="1:13">
      <c r="A53" s="292" t="s">
        <v>139</v>
      </c>
      <c r="B53" s="288">
        <f>SUM(B54:B69)</f>
        <v>541556.309</v>
      </c>
      <c r="C53" s="288">
        <f>SUM(C54:C69)</f>
        <v>772669.65</v>
      </c>
      <c r="D53" s="288">
        <f>SUM(D54:D69)</f>
        <v>472128</v>
      </c>
      <c r="E53" s="288"/>
      <c r="F53" s="219">
        <f t="shared" si="17"/>
        <v>-0.128201459102566</v>
      </c>
      <c r="G53" s="219">
        <f t="shared" si="18"/>
        <v>-0.388965258309292</v>
      </c>
      <c r="H53" s="286" t="s">
        <v>414</v>
      </c>
      <c r="I53" s="285">
        <v>64016.65</v>
      </c>
      <c r="J53" s="285">
        <v>123765</v>
      </c>
      <c r="K53" s="285">
        <v>75752.27</v>
      </c>
      <c r="L53" s="219">
        <v>0</v>
      </c>
      <c r="M53" s="219"/>
    </row>
    <row r="54" s="251" customFormat="true" ht="15" customHeight="true" spans="1:13">
      <c r="A54" s="293" t="s">
        <v>140</v>
      </c>
      <c r="B54" s="288">
        <v>113577</v>
      </c>
      <c r="C54" s="285">
        <v>121960</v>
      </c>
      <c r="D54" s="285">
        <v>123619</v>
      </c>
      <c r="E54" s="285"/>
      <c r="F54" s="219">
        <f t="shared" si="17"/>
        <v>0.0884157884078643</v>
      </c>
      <c r="G54" s="219">
        <f t="shared" si="18"/>
        <v>0.013602820596917</v>
      </c>
      <c r="H54" s="314"/>
      <c r="I54" s="285"/>
      <c r="J54" s="285"/>
      <c r="K54" s="327"/>
      <c r="L54" s="219">
        <v>0</v>
      </c>
      <c r="M54" s="219"/>
    </row>
    <row r="55" s="251" customFormat="true" ht="15" customHeight="true" spans="1:13">
      <c r="A55" s="294" t="s">
        <v>141</v>
      </c>
      <c r="B55" s="288">
        <v>19081</v>
      </c>
      <c r="C55" s="285">
        <v>23852</v>
      </c>
      <c r="D55" s="285">
        <v>0</v>
      </c>
      <c r="E55" s="285"/>
      <c r="F55" s="219">
        <f t="shared" si="17"/>
        <v>-1</v>
      </c>
      <c r="G55" s="219">
        <f t="shared" si="18"/>
        <v>-1</v>
      </c>
      <c r="H55" s="286" t="s">
        <v>134</v>
      </c>
      <c r="I55" s="285"/>
      <c r="J55" s="285">
        <v>18008</v>
      </c>
      <c r="K55" s="327"/>
      <c r="L55" s="219">
        <v>0</v>
      </c>
      <c r="M55" s="219"/>
    </row>
    <row r="56" s="251" customFormat="true" ht="15" customHeight="true" spans="1:13">
      <c r="A56" s="294" t="s">
        <v>142</v>
      </c>
      <c r="B56" s="288">
        <v>97481.129</v>
      </c>
      <c r="C56" s="285">
        <v>179932</v>
      </c>
      <c r="D56" s="285">
        <v>22845.93</v>
      </c>
      <c r="E56" s="285"/>
      <c r="F56" s="219"/>
      <c r="G56" s="219">
        <f t="shared" si="18"/>
        <v>-0.87303020029789</v>
      </c>
      <c r="H56" s="286"/>
      <c r="I56" s="285"/>
      <c r="J56" s="285"/>
      <c r="K56" s="327"/>
      <c r="L56" s="219">
        <v>0</v>
      </c>
      <c r="M56" s="219"/>
    </row>
    <row r="57" s="251" customFormat="true" ht="15" customHeight="true" spans="1:13">
      <c r="A57" s="294" t="s">
        <v>143</v>
      </c>
      <c r="B57" s="288">
        <v>0</v>
      </c>
      <c r="C57" s="285"/>
      <c r="D57" s="285">
        <v>0</v>
      </c>
      <c r="E57" s="285"/>
      <c r="F57" s="219"/>
      <c r="G57" s="219"/>
      <c r="H57" s="286" t="s">
        <v>136</v>
      </c>
      <c r="I57" s="285"/>
      <c r="J57" s="285">
        <f>111634-0.1-1059.69</f>
        <v>110574.21</v>
      </c>
      <c r="K57" s="327"/>
      <c r="L57" s="219">
        <v>0</v>
      </c>
      <c r="M57" s="219"/>
    </row>
    <row r="58" s="251" customFormat="true" ht="15" customHeight="true" spans="1:13">
      <c r="A58" s="294" t="s">
        <v>144</v>
      </c>
      <c r="B58" s="288">
        <v>765</v>
      </c>
      <c r="C58" s="285">
        <v>837</v>
      </c>
      <c r="D58" s="285">
        <v>753</v>
      </c>
      <c r="E58" s="285"/>
      <c r="F58" s="219"/>
      <c r="G58" s="219">
        <f t="shared" ref="G58:G65" si="19">(D58-C58)/C58</f>
        <v>-0.100358422939068</v>
      </c>
      <c r="H58" s="283"/>
      <c r="I58" s="285"/>
      <c r="J58" s="285"/>
      <c r="K58" s="327"/>
      <c r="L58" s="219">
        <v>0</v>
      </c>
      <c r="M58" s="219"/>
    </row>
    <row r="59" s="251" customFormat="true" ht="15" customHeight="true" spans="1:13">
      <c r="A59" s="293" t="s">
        <v>145</v>
      </c>
      <c r="B59" s="288">
        <v>18205</v>
      </c>
      <c r="C59" s="285">
        <v>19620</v>
      </c>
      <c r="D59" s="285">
        <v>18551</v>
      </c>
      <c r="E59" s="285"/>
      <c r="F59" s="219">
        <f t="shared" ref="F59:F63" si="20">(D59-B59)/B59</f>
        <v>0.019005767646251</v>
      </c>
      <c r="G59" s="219">
        <f t="shared" si="19"/>
        <v>-0.0544852191641182</v>
      </c>
      <c r="H59" s="286" t="s">
        <v>138</v>
      </c>
      <c r="I59" s="327">
        <f t="shared" ref="I59:K59" si="21">I60+I61</f>
        <v>1157.56</v>
      </c>
      <c r="J59" s="327">
        <f t="shared" si="21"/>
        <v>99177</v>
      </c>
      <c r="K59" s="327">
        <f t="shared" si="21"/>
        <v>553.8</v>
      </c>
      <c r="L59" s="219">
        <f>(K59-I59)/I59</f>
        <v>-0.521579874909292</v>
      </c>
      <c r="M59" s="219">
        <f>(K59-J59)/J59</f>
        <v>-0.99441604404247</v>
      </c>
    </row>
    <row r="60" s="251" customFormat="true" ht="15" customHeight="true" spans="1:13">
      <c r="A60" s="293" t="s">
        <v>146</v>
      </c>
      <c r="B60" s="288">
        <v>134260.13</v>
      </c>
      <c r="C60" s="285">
        <v>134260</v>
      </c>
      <c r="D60" s="285">
        <v>135707.13</v>
      </c>
      <c r="E60" s="285"/>
      <c r="F60" s="219">
        <f t="shared" si="20"/>
        <v>0.0107775852741987</v>
      </c>
      <c r="G60" s="219">
        <f t="shared" si="19"/>
        <v>0.0107785639803367</v>
      </c>
      <c r="H60" s="314" t="s">
        <v>415</v>
      </c>
      <c r="I60" s="335"/>
      <c r="J60" s="335"/>
      <c r="K60" s="327"/>
      <c r="L60" s="330"/>
      <c r="M60" s="330"/>
    </row>
    <row r="61" s="251" customFormat="true" ht="15" customHeight="true" spans="1:13">
      <c r="A61" s="293" t="s">
        <v>147</v>
      </c>
      <c r="B61" s="288">
        <v>1848</v>
      </c>
      <c r="C61" s="285">
        <v>2317</v>
      </c>
      <c r="D61" s="285">
        <v>1744</v>
      </c>
      <c r="E61" s="285"/>
      <c r="F61" s="219">
        <f t="shared" si="20"/>
        <v>-0.0562770562770563</v>
      </c>
      <c r="G61" s="219">
        <f t="shared" si="19"/>
        <v>-0.247302546396202</v>
      </c>
      <c r="H61" s="314" t="s">
        <v>416</v>
      </c>
      <c r="I61" s="335">
        <v>1157.56</v>
      </c>
      <c r="J61" s="335">
        <v>99177</v>
      </c>
      <c r="K61" s="327">
        <f>1613.49-1059.69</f>
        <v>553.8</v>
      </c>
      <c r="L61" s="330"/>
      <c r="M61" s="330"/>
    </row>
    <row r="62" s="251" customFormat="true" customHeight="true" spans="1:13">
      <c r="A62" s="293" t="s">
        <v>148</v>
      </c>
      <c r="B62" s="288">
        <v>12929</v>
      </c>
      <c r="C62" s="285">
        <v>14251</v>
      </c>
      <c r="D62" s="285">
        <v>0</v>
      </c>
      <c r="E62" s="285"/>
      <c r="F62" s="219">
        <f t="shared" si="20"/>
        <v>-1</v>
      </c>
      <c r="G62" s="219">
        <f t="shared" si="19"/>
        <v>-1</v>
      </c>
      <c r="H62" s="314"/>
      <c r="I62" s="335"/>
      <c r="J62" s="335"/>
      <c r="K62" s="327"/>
      <c r="L62" s="336"/>
      <c r="M62" s="336"/>
    </row>
    <row r="63" s="251" customFormat="true" ht="15" customHeight="true" spans="1:13">
      <c r="A63" s="293" t="s">
        <v>149</v>
      </c>
      <c r="B63" s="288">
        <v>6478</v>
      </c>
      <c r="C63" s="285">
        <v>12605</v>
      </c>
      <c r="D63" s="285">
        <v>10100</v>
      </c>
      <c r="E63" s="285"/>
      <c r="F63" s="219">
        <f t="shared" si="20"/>
        <v>0.559123186168571</v>
      </c>
      <c r="G63" s="219">
        <f t="shared" si="19"/>
        <v>-0.198730662435541</v>
      </c>
      <c r="H63" s="314"/>
      <c r="I63" s="335"/>
      <c r="J63" s="335"/>
      <c r="K63" s="327"/>
      <c r="L63" s="336"/>
      <c r="M63" s="336"/>
    </row>
    <row r="64" s="251" customFormat="true" ht="15" customHeight="true" spans="1:13">
      <c r="A64" s="293" t="s">
        <v>150</v>
      </c>
      <c r="B64" s="288">
        <v>23320</v>
      </c>
      <c r="C64" s="285">
        <v>25057</v>
      </c>
      <c r="D64" s="285">
        <v>24148</v>
      </c>
      <c r="E64" s="285"/>
      <c r="F64" s="219"/>
      <c r="G64" s="219">
        <f t="shared" si="19"/>
        <v>-0.0362772877838528</v>
      </c>
      <c r="H64" s="314"/>
      <c r="I64" s="335"/>
      <c r="J64" s="335"/>
      <c r="K64" s="327"/>
      <c r="L64" s="336"/>
      <c r="M64" s="336"/>
    </row>
    <row r="65" s="251" customFormat="true" ht="15" customHeight="true" spans="1:13">
      <c r="A65" s="293" t="s">
        <v>151</v>
      </c>
      <c r="B65" s="288">
        <v>113158.05</v>
      </c>
      <c r="C65" s="285">
        <v>157439.65</v>
      </c>
      <c r="D65" s="285">
        <v>122941.94</v>
      </c>
      <c r="E65" s="285"/>
      <c r="F65" s="219">
        <f>(D65-B65)/B65</f>
        <v>0.0864621650867967</v>
      </c>
      <c r="G65" s="219">
        <f t="shared" si="19"/>
        <v>-0.219117039449719</v>
      </c>
      <c r="H65" s="314"/>
      <c r="I65" s="335"/>
      <c r="J65" s="335"/>
      <c r="K65" s="327"/>
      <c r="L65" s="336"/>
      <c r="M65" s="336"/>
    </row>
    <row r="66" s="251" customFormat="true" ht="15" customHeight="true" spans="1:13">
      <c r="A66" s="293" t="s">
        <v>152</v>
      </c>
      <c r="B66" s="288"/>
      <c r="C66" s="285">
        <v>33112</v>
      </c>
      <c r="D66" s="285">
        <v>17107</v>
      </c>
      <c r="E66" s="285"/>
      <c r="F66" s="219"/>
      <c r="G66" s="219"/>
      <c r="H66" s="314"/>
      <c r="I66" s="335"/>
      <c r="J66" s="335"/>
      <c r="K66" s="327"/>
      <c r="L66" s="336"/>
      <c r="M66" s="336"/>
    </row>
    <row r="67" s="251" customFormat="true" ht="15" customHeight="true" spans="1:13">
      <c r="A67" s="293" t="s">
        <v>153</v>
      </c>
      <c r="B67" s="288"/>
      <c r="C67" s="285">
        <v>16945</v>
      </c>
      <c r="D67" s="285">
        <v>-5823</v>
      </c>
      <c r="E67" s="285"/>
      <c r="F67" s="219"/>
      <c r="G67" s="219"/>
      <c r="H67" s="314"/>
      <c r="I67" s="335"/>
      <c r="J67" s="335"/>
      <c r="K67" s="327"/>
      <c r="L67" s="336"/>
      <c r="M67" s="336"/>
    </row>
    <row r="68" s="251" customFormat="true" ht="15" customHeight="true" spans="1:13">
      <c r="A68" s="293" t="s">
        <v>154</v>
      </c>
      <c r="B68" s="288"/>
      <c r="C68" s="285">
        <v>30000</v>
      </c>
      <c r="D68" s="285">
        <v>0</v>
      </c>
      <c r="E68" s="285"/>
      <c r="F68" s="219"/>
      <c r="G68" s="219"/>
      <c r="H68" s="314"/>
      <c r="I68" s="335"/>
      <c r="J68" s="335"/>
      <c r="K68" s="327"/>
      <c r="L68" s="336"/>
      <c r="M68" s="336"/>
    </row>
    <row r="69" s="251" customFormat="true" ht="15" customHeight="true" spans="1:13">
      <c r="A69" s="293" t="s">
        <v>155</v>
      </c>
      <c r="B69" s="288">
        <v>454</v>
      </c>
      <c r="C69" s="285">
        <v>482</v>
      </c>
      <c r="D69" s="285">
        <v>434</v>
      </c>
      <c r="E69" s="285"/>
      <c r="F69" s="219"/>
      <c r="G69" s="219">
        <f t="shared" ref="G69:G75" si="22">(D69-C69)/C69</f>
        <v>-0.0995850622406639</v>
      </c>
      <c r="H69" s="314"/>
      <c r="I69" s="335"/>
      <c r="J69" s="335"/>
      <c r="K69" s="327"/>
      <c r="L69" s="336"/>
      <c r="M69" s="336"/>
    </row>
    <row r="70" s="251" customFormat="true" ht="15" customHeight="true" spans="1:13">
      <c r="A70" s="286" t="s">
        <v>417</v>
      </c>
      <c r="B70" s="288">
        <v>23387.7551</v>
      </c>
      <c r="C70" s="285">
        <v>70525.66</v>
      </c>
      <c r="D70" s="285">
        <v>39622.65</v>
      </c>
      <c r="E70" s="285"/>
      <c r="F70" s="219">
        <f t="shared" ref="F70:F75" si="23">(D70-B70)/B70</f>
        <v>0.694162172922702</v>
      </c>
      <c r="G70" s="219">
        <f t="shared" si="22"/>
        <v>-0.438181081892747</v>
      </c>
      <c r="H70" s="314"/>
      <c r="I70" s="335"/>
      <c r="J70" s="335"/>
      <c r="K70" s="327"/>
      <c r="L70" s="336"/>
      <c r="M70" s="336"/>
    </row>
    <row r="71" s="251" customFormat="true" ht="15" customHeight="true" spans="1:13">
      <c r="A71" s="286" t="s">
        <v>157</v>
      </c>
      <c r="B71" s="288">
        <v>53904.99</v>
      </c>
      <c r="C71" s="285">
        <v>31197</v>
      </c>
      <c r="D71" s="285">
        <v>11.04</v>
      </c>
      <c r="E71" s="285"/>
      <c r="F71" s="219">
        <f t="shared" si="23"/>
        <v>-0.999795195212911</v>
      </c>
      <c r="G71" s="219"/>
      <c r="H71" s="314"/>
      <c r="I71" s="335"/>
      <c r="J71" s="335"/>
      <c r="K71" s="327"/>
      <c r="L71" s="336"/>
      <c r="M71" s="336"/>
    </row>
    <row r="72" s="251" customFormat="true" ht="14" customHeight="true" spans="1:13">
      <c r="A72" s="286" t="s">
        <v>158</v>
      </c>
      <c r="B72" s="288">
        <v>143000</v>
      </c>
      <c r="C72" s="285">
        <v>143000</v>
      </c>
      <c r="D72" s="285">
        <v>96657.5</v>
      </c>
      <c r="E72" s="285"/>
      <c r="F72" s="219">
        <f t="shared" si="23"/>
        <v>-0.324073426573427</v>
      </c>
      <c r="G72" s="219"/>
      <c r="H72" s="314"/>
      <c r="I72" s="335"/>
      <c r="J72" s="335"/>
      <c r="K72" s="327"/>
      <c r="L72" s="336"/>
      <c r="M72" s="336"/>
    </row>
    <row r="73" s="251" customFormat="true" ht="15" customHeight="true" spans="1:13">
      <c r="A73" s="286" t="s">
        <v>334</v>
      </c>
      <c r="B73" s="288">
        <f>B74+B75</f>
        <v>3529</v>
      </c>
      <c r="C73" s="288">
        <f>C74+C75</f>
        <v>1237</v>
      </c>
      <c r="D73" s="288">
        <f>D74+D75</f>
        <v>1037</v>
      </c>
      <c r="E73" s="288"/>
      <c r="F73" s="219">
        <f t="shared" si="23"/>
        <v>-0.706149050722584</v>
      </c>
      <c r="G73" s="219">
        <f t="shared" si="22"/>
        <v>-0.161681487469685</v>
      </c>
      <c r="H73" s="314"/>
      <c r="I73" s="335"/>
      <c r="J73" s="335"/>
      <c r="K73" s="327"/>
      <c r="L73" s="336"/>
      <c r="M73" s="336"/>
    </row>
    <row r="74" s="251" customFormat="true" ht="15" customHeight="true" spans="1:13">
      <c r="A74" s="286" t="s">
        <v>418</v>
      </c>
      <c r="B74" s="288">
        <v>719</v>
      </c>
      <c r="C74" s="285">
        <v>1037</v>
      </c>
      <c r="D74" s="285">
        <v>1037</v>
      </c>
      <c r="E74" s="285"/>
      <c r="F74" s="219">
        <f t="shared" si="23"/>
        <v>0.442280945757997</v>
      </c>
      <c r="G74" s="219">
        <f t="shared" si="22"/>
        <v>0</v>
      </c>
      <c r="H74" s="314"/>
      <c r="I74" s="335"/>
      <c r="J74" s="335"/>
      <c r="K74" s="327"/>
      <c r="L74" s="336"/>
      <c r="M74" s="336"/>
    </row>
    <row r="75" s="251" customFormat="true" ht="15" customHeight="true" spans="1:13">
      <c r="A75" s="286" t="s">
        <v>419</v>
      </c>
      <c r="B75" s="288">
        <v>2810</v>
      </c>
      <c r="C75" s="285">
        <v>200</v>
      </c>
      <c r="D75" s="285">
        <v>0</v>
      </c>
      <c r="E75" s="285"/>
      <c r="F75" s="219">
        <f t="shared" si="23"/>
        <v>-1</v>
      </c>
      <c r="G75" s="219">
        <f t="shared" si="22"/>
        <v>-1</v>
      </c>
      <c r="H75" s="314"/>
      <c r="I75" s="335"/>
      <c r="J75" s="335"/>
      <c r="K75" s="327"/>
      <c r="L75" s="336"/>
      <c r="M75" s="336"/>
    </row>
    <row r="76" s="251" customFormat="true" ht="15" customHeight="true" spans="1:13">
      <c r="A76" s="286" t="s">
        <v>337</v>
      </c>
      <c r="B76" s="285">
        <v>195916</v>
      </c>
      <c r="C76" s="285">
        <v>195916</v>
      </c>
      <c r="D76" s="285">
        <f>78451+6154</f>
        <v>84605</v>
      </c>
      <c r="E76" s="285"/>
      <c r="F76" s="219"/>
      <c r="G76" s="219"/>
      <c r="H76" s="314"/>
      <c r="I76" s="335"/>
      <c r="J76" s="335"/>
      <c r="K76" s="327"/>
      <c r="L76" s="336"/>
      <c r="M76" s="336"/>
    </row>
    <row r="77" s="251" customFormat="true" ht="15" customHeight="true" spans="1:13">
      <c r="A77" s="286" t="s">
        <v>338</v>
      </c>
      <c r="B77" s="288">
        <v>185764.12</v>
      </c>
      <c r="C77" s="285">
        <v>184647</v>
      </c>
      <c r="D77" s="285">
        <v>99177.07</v>
      </c>
      <c r="E77" s="285"/>
      <c r="F77" s="219">
        <f>(D77-B77)/B77</f>
        <v>-0.466112885523857</v>
      </c>
      <c r="G77" s="219">
        <f>(D77-C77)/C77</f>
        <v>-0.462882852144903</v>
      </c>
      <c r="H77" s="314"/>
      <c r="I77" s="335"/>
      <c r="J77" s="335"/>
      <c r="K77" s="327"/>
      <c r="L77" s="336"/>
      <c r="M77" s="336"/>
    </row>
    <row r="78" s="255" customFormat="true" ht="15" customHeight="true" spans="1:14">
      <c r="A78" s="340" t="s">
        <v>161</v>
      </c>
      <c r="B78" s="341">
        <f>B8+B34+B45</f>
        <v>1837121.44283951</v>
      </c>
      <c r="C78" s="341">
        <f>C8+C34+C45</f>
        <v>2040550.31</v>
      </c>
      <c r="D78" s="341">
        <f>D8+D34+D45</f>
        <v>1553047.94</v>
      </c>
      <c r="E78" s="341"/>
      <c r="F78" s="227">
        <f>(D78-B78)/B78</f>
        <v>-0.154629681095245</v>
      </c>
      <c r="G78" s="227">
        <f>(D78-C78)/C78</f>
        <v>-0.238907302412946</v>
      </c>
      <c r="H78" s="340" t="s">
        <v>162</v>
      </c>
      <c r="I78" s="341">
        <f t="shared" ref="I78:K78" si="24">I8+I33+I35+I45</f>
        <v>1837121.421</v>
      </c>
      <c r="J78" s="341">
        <f t="shared" si="24"/>
        <v>2040550.31</v>
      </c>
      <c r="K78" s="341">
        <f t="shared" si="24"/>
        <v>1553047.94</v>
      </c>
      <c r="L78" s="227">
        <f>(K78-I78)/I78</f>
        <v>-0.15462967104557</v>
      </c>
      <c r="M78" s="227">
        <f>(K78-J78)/J78</f>
        <v>-0.238907302412946</v>
      </c>
      <c r="N78" s="344"/>
    </row>
    <row r="79" s="251" customFormat="true" ht="30" customHeight="true" spans="1:13">
      <c r="A79" s="342" t="s">
        <v>361</v>
      </c>
      <c r="B79" s="342"/>
      <c r="C79" s="343"/>
      <c r="D79" s="343"/>
      <c r="E79" s="342"/>
      <c r="F79" s="342"/>
      <c r="G79" s="342"/>
      <c r="H79" s="342"/>
      <c r="I79" s="342"/>
      <c r="J79" s="343"/>
      <c r="K79" s="343"/>
      <c r="L79" s="342"/>
      <c r="M79" s="342"/>
    </row>
    <row r="80" spans="4:4">
      <c r="D80" s="258">
        <f>D78-K78</f>
        <v>0</v>
      </c>
    </row>
  </sheetData>
  <mergeCells count="24">
    <mergeCell ref="K3:M3"/>
    <mergeCell ref="F5:G5"/>
    <mergeCell ref="L5:M5"/>
    <mergeCell ref="K40:M40"/>
    <mergeCell ref="F42:G42"/>
    <mergeCell ref="L42:M42"/>
    <mergeCell ref="A79:M79"/>
    <mergeCell ref="A5:A6"/>
    <mergeCell ref="A42:A43"/>
    <mergeCell ref="B5:B6"/>
    <mergeCell ref="B42:B43"/>
    <mergeCell ref="C5:C6"/>
    <mergeCell ref="C42:C43"/>
    <mergeCell ref="D5:D6"/>
    <mergeCell ref="D42:D43"/>
    <mergeCell ref="E5:E6"/>
    <mergeCell ref="H5:H6"/>
    <mergeCell ref="H42:H43"/>
    <mergeCell ref="I5:I6"/>
    <mergeCell ref="I42:I43"/>
    <mergeCell ref="J5:J6"/>
    <mergeCell ref="J42:J43"/>
    <mergeCell ref="K5:K6"/>
    <mergeCell ref="K42:K43"/>
  </mergeCells>
  <printOptions horizontalCentered="true"/>
  <pageMargins left="0.590277777777778" right="0.590277777777778" top="0.66875" bottom="0.786805555555556" header="0.393055555555556" footer="0.393055555555556"/>
  <pageSetup paperSize="8" scale="98" fitToHeight="0" orientation="landscape" blackAndWhite="true" horizontalDpi="600"/>
  <headerFooter alignWithMargins="0">
    <oddFooter>&amp;C第 &amp;P 页，共 &amp;N 页</oddFooter>
  </headerFooter>
  <rowBreaks count="1" manualBreakCount="1">
    <brk id="37" max="12" man="1"/>
  </row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4"/>
    <pageSetUpPr fitToPage="true"/>
  </sheetPr>
  <dimension ref="A1:L68"/>
  <sheetViews>
    <sheetView showZeros="0" view="pageBreakPreview" zoomScaleNormal="100" zoomScaleSheetLayoutView="100" topLeftCell="B15" workbookViewId="0">
      <selection activeCell="J15" sqref="J15"/>
    </sheetView>
  </sheetViews>
  <sheetFormatPr defaultColWidth="7" defaultRowHeight="13.5"/>
  <cols>
    <col min="1" max="1" width="48.525" style="154" customWidth="true"/>
    <col min="2" max="2" width="12.9416666666667" style="155" customWidth="true"/>
    <col min="3" max="3" width="13.575" style="155" customWidth="true"/>
    <col min="4" max="4" width="13.7416666666667" style="156" customWidth="true"/>
    <col min="5" max="5" width="11.175" style="157" customWidth="true"/>
    <col min="6" max="6" width="11.6166666666667" style="157" customWidth="true"/>
    <col min="7" max="7" width="58.525" style="154" customWidth="true"/>
    <col min="8" max="8" width="13.3833333333333" style="158" customWidth="true"/>
    <col min="9" max="9" width="15.5333333333333" style="159" customWidth="true"/>
    <col min="10" max="10" width="12.6666666666667" style="159" customWidth="true"/>
    <col min="11" max="11" width="11.3166666666667" style="157" customWidth="true"/>
    <col min="12" max="12" width="11.6166666666667" style="157" customWidth="true"/>
    <col min="13" max="13" width="10.125" style="145" customWidth="true"/>
    <col min="14" max="14" width="9.375" style="145"/>
    <col min="15" max="16384" width="7" style="145"/>
  </cols>
  <sheetData>
    <row r="1" s="145" customFormat="true" ht="15" customHeight="true" spans="1:12">
      <c r="A1" s="160" t="s">
        <v>420</v>
      </c>
      <c r="B1" s="155"/>
      <c r="C1" s="155"/>
      <c r="D1" s="156"/>
      <c r="E1" s="200"/>
      <c r="F1" s="157"/>
      <c r="G1" s="154"/>
      <c r="H1" s="158"/>
      <c r="I1" s="159"/>
      <c r="J1" s="159"/>
      <c r="K1" s="157"/>
      <c r="L1" s="157"/>
    </row>
    <row r="2" s="146" customFormat="true" ht="21" customHeight="true" spans="1:12">
      <c r="A2" s="161" t="s">
        <v>42</v>
      </c>
      <c r="B2" s="161"/>
      <c r="C2" s="161"/>
      <c r="D2" s="162"/>
      <c r="E2" s="161"/>
      <c r="F2" s="161"/>
      <c r="G2" s="161"/>
      <c r="H2" s="161"/>
      <c r="I2" s="234"/>
      <c r="J2" s="234"/>
      <c r="K2" s="161"/>
      <c r="L2" s="161"/>
    </row>
    <row r="3" s="147" customFormat="true" ht="19" customHeight="true" spans="1:12">
      <c r="A3" s="163"/>
      <c r="B3" s="164"/>
      <c r="C3" s="164"/>
      <c r="D3" s="165"/>
      <c r="E3" s="201"/>
      <c r="F3" s="201"/>
      <c r="G3" s="202"/>
      <c r="H3" s="203"/>
      <c r="I3" s="159"/>
      <c r="J3" s="159" t="s">
        <v>56</v>
      </c>
      <c r="K3" s="235"/>
      <c r="L3" s="235"/>
    </row>
    <row r="4" s="148" customFormat="true" ht="17.25" customHeight="true" spans="1:12">
      <c r="A4" s="166" t="s">
        <v>363</v>
      </c>
      <c r="B4" s="167"/>
      <c r="C4" s="167"/>
      <c r="D4" s="168"/>
      <c r="E4" s="167"/>
      <c r="F4" s="204"/>
      <c r="G4" s="166" t="s">
        <v>165</v>
      </c>
      <c r="H4" s="167"/>
      <c r="I4" s="236"/>
      <c r="J4" s="236"/>
      <c r="K4" s="167"/>
      <c r="L4" s="204"/>
    </row>
    <row r="5" s="149" customFormat="true" ht="49" customHeight="true" spans="1:12">
      <c r="A5" s="169" t="s">
        <v>166</v>
      </c>
      <c r="B5" s="134" t="s">
        <v>61</v>
      </c>
      <c r="C5" s="134" t="s">
        <v>348</v>
      </c>
      <c r="D5" s="134" t="s">
        <v>349</v>
      </c>
      <c r="E5" s="205" t="s">
        <v>351</v>
      </c>
      <c r="F5" s="206"/>
      <c r="G5" s="207" t="s">
        <v>166</v>
      </c>
      <c r="H5" s="134" t="s">
        <v>61</v>
      </c>
      <c r="I5" s="134" t="s">
        <v>348</v>
      </c>
      <c r="J5" s="134" t="s">
        <v>349</v>
      </c>
      <c r="K5" s="205" t="s">
        <v>351</v>
      </c>
      <c r="L5" s="206"/>
    </row>
    <row r="6" s="149" customFormat="true" ht="30" customHeight="true" spans="1:12">
      <c r="A6" s="169"/>
      <c r="B6" s="170"/>
      <c r="C6" s="170"/>
      <c r="D6" s="170"/>
      <c r="E6" s="170" t="s">
        <v>352</v>
      </c>
      <c r="F6" s="170" t="s">
        <v>353</v>
      </c>
      <c r="G6" s="207"/>
      <c r="H6" s="170"/>
      <c r="I6" s="170"/>
      <c r="J6" s="170"/>
      <c r="K6" s="170" t="s">
        <v>352</v>
      </c>
      <c r="L6" s="170" t="s">
        <v>353</v>
      </c>
    </row>
    <row r="7" s="150" customFormat="true" ht="15.75" customHeight="true" spans="1:12">
      <c r="A7" s="171" t="s">
        <v>67</v>
      </c>
      <c r="B7" s="172">
        <v>1</v>
      </c>
      <c r="C7" s="172">
        <v>2</v>
      </c>
      <c r="D7" s="173">
        <v>3</v>
      </c>
      <c r="E7" s="208">
        <v>4</v>
      </c>
      <c r="F7" s="208">
        <v>5</v>
      </c>
      <c r="G7" s="171" t="s">
        <v>67</v>
      </c>
      <c r="H7" s="209">
        <v>6</v>
      </c>
      <c r="I7" s="209">
        <v>7</v>
      </c>
      <c r="J7" s="209">
        <v>8</v>
      </c>
      <c r="K7" s="209">
        <v>9</v>
      </c>
      <c r="L7" s="209">
        <v>10</v>
      </c>
    </row>
    <row r="8" s="150" customFormat="true" ht="18" customHeight="true" spans="1:12">
      <c r="A8" s="174" t="s">
        <v>167</v>
      </c>
      <c r="B8" s="175">
        <f>SUM(B9:B23)</f>
        <v>436600.135</v>
      </c>
      <c r="C8" s="175">
        <f>SUM(C9:C23)</f>
        <v>88423.293</v>
      </c>
      <c r="D8" s="175">
        <f>SUM(D9:D23)</f>
        <v>425295.22</v>
      </c>
      <c r="E8" s="210">
        <f>(D8-B8)/B8</f>
        <v>-0.0258930634549621</v>
      </c>
      <c r="F8" s="210">
        <f>(D8-C8)/C8</f>
        <v>3.8097645492574</v>
      </c>
      <c r="G8" s="171" t="s">
        <v>168</v>
      </c>
      <c r="H8" s="211">
        <f t="shared" ref="H8:J8" si="0">H9+H12+H15+H26+H29+H33+H40</f>
        <v>985520.32</v>
      </c>
      <c r="I8" s="237">
        <f t="shared" si="0"/>
        <v>605115.09</v>
      </c>
      <c r="J8" s="237">
        <f>J9+J12+J15+J26+J29+J33+J40+J24</f>
        <v>804487.21</v>
      </c>
      <c r="K8" s="227">
        <f t="shared" ref="K8:K13" si="1">(J8-H8)/H8</f>
        <v>-0.183692924768918</v>
      </c>
      <c r="L8" s="227">
        <f t="shared" ref="L8:L13" si="2">(J8-I8)/I8</f>
        <v>0.329478017148771</v>
      </c>
    </row>
    <row r="9" s="151" customFormat="true" ht="17" customHeight="true" spans="1:12">
      <c r="A9" s="176" t="s">
        <v>169</v>
      </c>
      <c r="B9" s="177">
        <v>0</v>
      </c>
      <c r="C9" s="177"/>
      <c r="D9" s="177"/>
      <c r="E9" s="212" t="s">
        <v>55</v>
      </c>
      <c r="F9" s="212"/>
      <c r="G9" s="213" t="s">
        <v>170</v>
      </c>
      <c r="H9" s="214">
        <v>0</v>
      </c>
      <c r="I9" s="214">
        <v>0</v>
      </c>
      <c r="J9" s="214">
        <v>0</v>
      </c>
      <c r="K9" s="219"/>
      <c r="L9" s="219"/>
    </row>
    <row r="10" s="151" customFormat="true" ht="17" customHeight="true" spans="1:12">
      <c r="A10" s="176" t="s">
        <v>171</v>
      </c>
      <c r="B10" s="178">
        <v>0</v>
      </c>
      <c r="C10" s="178"/>
      <c r="D10" s="179"/>
      <c r="E10" s="178"/>
      <c r="F10" s="178"/>
      <c r="G10" s="213" t="s">
        <v>172</v>
      </c>
      <c r="H10" s="214"/>
      <c r="I10" s="214">
        <v>0</v>
      </c>
      <c r="J10" s="238"/>
      <c r="K10" s="219"/>
      <c r="L10" s="219"/>
    </row>
    <row r="11" s="151" customFormat="true" ht="17" customHeight="true" spans="1:12">
      <c r="A11" s="180" t="s">
        <v>173</v>
      </c>
      <c r="B11" s="177">
        <v>0</v>
      </c>
      <c r="C11" s="177"/>
      <c r="D11" s="177"/>
      <c r="E11" s="212"/>
      <c r="F11" s="212"/>
      <c r="G11" s="215" t="s">
        <v>174</v>
      </c>
      <c r="H11" s="214"/>
      <c r="I11" s="214"/>
      <c r="J11" s="238"/>
      <c r="K11" s="219"/>
      <c r="L11" s="219"/>
    </row>
    <row r="12" s="151" customFormat="true" ht="17" customHeight="true" spans="1:12">
      <c r="A12" s="176" t="s">
        <v>175</v>
      </c>
      <c r="B12" s="177">
        <v>6795</v>
      </c>
      <c r="C12" s="177">
        <v>1635.2</v>
      </c>
      <c r="D12" s="177">
        <f>4620-33</f>
        <v>4587</v>
      </c>
      <c r="E12" s="212">
        <f>(D12-B12)/B12</f>
        <v>-0.324944812362031</v>
      </c>
      <c r="F12" s="212">
        <f t="shared" ref="F12:F17" si="3">(D12-C12)/C12</f>
        <v>1.8051614481409</v>
      </c>
      <c r="G12" s="216" t="s">
        <v>176</v>
      </c>
      <c r="H12" s="214">
        <f t="shared" ref="H12:J12" si="4">H13+H14</f>
        <v>2675.24</v>
      </c>
      <c r="I12" s="214">
        <f t="shared" si="4"/>
        <v>3196.6</v>
      </c>
      <c r="J12" s="214">
        <f t="shared" si="4"/>
        <v>2681.18</v>
      </c>
      <c r="K12" s="219">
        <f t="shared" si="1"/>
        <v>0.00222036153765646</v>
      </c>
      <c r="L12" s="219">
        <f t="shared" si="2"/>
        <v>-0.161240067571795</v>
      </c>
    </row>
    <row r="13" s="151" customFormat="true" ht="17" customHeight="true" spans="1:12">
      <c r="A13" s="176" t="s">
        <v>177</v>
      </c>
      <c r="B13" s="177">
        <v>841.4</v>
      </c>
      <c r="C13" s="177">
        <v>600.22</v>
      </c>
      <c r="D13" s="177">
        <v>1854</v>
      </c>
      <c r="E13" s="212"/>
      <c r="F13" s="212"/>
      <c r="G13" s="215" t="s">
        <v>178</v>
      </c>
      <c r="H13" s="214">
        <v>2528.24</v>
      </c>
      <c r="I13" s="214">
        <v>3065.9</v>
      </c>
      <c r="J13" s="238">
        <v>2475.21</v>
      </c>
      <c r="K13" s="219">
        <f t="shared" si="1"/>
        <v>-0.0209750656583235</v>
      </c>
      <c r="L13" s="219">
        <f t="shared" si="2"/>
        <v>-0.192664470465442</v>
      </c>
    </row>
    <row r="14" s="151" customFormat="true" ht="17" customHeight="true" spans="1:12">
      <c r="A14" s="176" t="s">
        <v>179</v>
      </c>
      <c r="B14" s="177">
        <v>396049.735</v>
      </c>
      <c r="C14" s="177">
        <v>65695.3</v>
      </c>
      <c r="D14" s="177">
        <v>398289.22</v>
      </c>
      <c r="E14" s="212">
        <f t="shared" ref="E12:E17" si="5">(D14-B14)/B14</f>
        <v>0.00565455497653593</v>
      </c>
      <c r="F14" s="212">
        <f t="shared" si="3"/>
        <v>5.06267449878454</v>
      </c>
      <c r="G14" s="215" t="s">
        <v>180</v>
      </c>
      <c r="H14" s="214">
        <v>147</v>
      </c>
      <c r="I14" s="214">
        <v>130.7</v>
      </c>
      <c r="J14" s="238">
        <v>205.97</v>
      </c>
      <c r="K14" s="219"/>
      <c r="L14" s="219"/>
    </row>
    <row r="15" s="151" customFormat="true" ht="22" customHeight="true" spans="1:12">
      <c r="A15" s="176" t="s">
        <v>181</v>
      </c>
      <c r="B15" s="177">
        <v>0</v>
      </c>
      <c r="C15" s="177"/>
      <c r="D15" s="177"/>
      <c r="E15" s="212"/>
      <c r="F15" s="212"/>
      <c r="G15" s="217" t="s">
        <v>182</v>
      </c>
      <c r="H15" s="214">
        <f t="shared" ref="H15:J15" si="6">SUM(H16:H23)</f>
        <v>448860.61</v>
      </c>
      <c r="I15" s="214">
        <f t="shared" si="6"/>
        <v>20661.43</v>
      </c>
      <c r="J15" s="214">
        <f t="shared" si="6"/>
        <v>367370.98</v>
      </c>
      <c r="K15" s="219">
        <f t="shared" ref="K15:K20" si="7">(J15-H15)/H15</f>
        <v>-0.181547741513785</v>
      </c>
      <c r="L15" s="219">
        <f t="shared" ref="L15:L22" si="8">(J15-I15)/I15</f>
        <v>16.7805205157629</v>
      </c>
    </row>
    <row r="16" s="151" customFormat="true" ht="17" customHeight="true" spans="1:12">
      <c r="A16" s="176" t="s">
        <v>183</v>
      </c>
      <c r="B16" s="177">
        <v>350</v>
      </c>
      <c r="C16" s="177">
        <v>447.443</v>
      </c>
      <c r="D16" s="177">
        <v>350</v>
      </c>
      <c r="E16" s="212">
        <f t="shared" si="5"/>
        <v>0</v>
      </c>
      <c r="F16" s="212">
        <f t="shared" si="3"/>
        <v>-0.217777459922269</v>
      </c>
      <c r="G16" s="213" t="s">
        <v>184</v>
      </c>
      <c r="H16" s="214">
        <v>339054.25</v>
      </c>
      <c r="I16" s="214">
        <v>-4933.91</v>
      </c>
      <c r="J16" s="238">
        <v>340624.68</v>
      </c>
      <c r="K16" s="219">
        <f t="shared" si="7"/>
        <v>0.00463179564922131</v>
      </c>
      <c r="L16" s="219">
        <f t="shared" si="8"/>
        <v>-70.0374733223751</v>
      </c>
    </row>
    <row r="17" s="151" customFormat="true" ht="17" customHeight="true" spans="1:12">
      <c r="A17" s="180" t="s">
        <v>185</v>
      </c>
      <c r="B17" s="177">
        <v>11000</v>
      </c>
      <c r="C17" s="177">
        <v>16414.5</v>
      </c>
      <c r="D17" s="177">
        <v>16500</v>
      </c>
      <c r="E17" s="212">
        <f t="shared" si="5"/>
        <v>0.5</v>
      </c>
      <c r="F17" s="212">
        <f t="shared" si="3"/>
        <v>0.00520880928447409</v>
      </c>
      <c r="G17" s="213" t="s">
        <v>186</v>
      </c>
      <c r="H17" s="214">
        <v>6795</v>
      </c>
      <c r="I17" s="214">
        <v>1526.69</v>
      </c>
      <c r="J17" s="238">
        <v>4587</v>
      </c>
      <c r="K17" s="219">
        <f t="shared" si="7"/>
        <v>-0.324944812362031</v>
      </c>
      <c r="L17" s="219"/>
    </row>
    <row r="18" s="151" customFormat="true" ht="17" customHeight="true" spans="1:12">
      <c r="A18" s="176" t="s">
        <v>187</v>
      </c>
      <c r="B18" s="177">
        <v>0</v>
      </c>
      <c r="C18" s="177"/>
      <c r="D18" s="177"/>
      <c r="E18" s="212"/>
      <c r="F18" s="212"/>
      <c r="G18" s="213" t="s">
        <v>188</v>
      </c>
      <c r="H18" s="214">
        <v>906</v>
      </c>
      <c r="I18" s="214">
        <v>117.68</v>
      </c>
      <c r="J18" s="238">
        <v>2454</v>
      </c>
      <c r="K18" s="219">
        <f t="shared" si="7"/>
        <v>1.70860927152318</v>
      </c>
      <c r="L18" s="219">
        <f t="shared" si="8"/>
        <v>19.8531611148878</v>
      </c>
    </row>
    <row r="19" s="151" customFormat="true" ht="17" customHeight="true" spans="1:12">
      <c r="A19" s="176" t="s">
        <v>189</v>
      </c>
      <c r="B19" s="177">
        <v>0</v>
      </c>
      <c r="C19" s="177"/>
      <c r="D19" s="177"/>
      <c r="E19" s="212"/>
      <c r="F19" s="212"/>
      <c r="G19" s="213" t="s">
        <v>190</v>
      </c>
      <c r="H19" s="214">
        <v>10052.57</v>
      </c>
      <c r="I19" s="214">
        <v>9701.86</v>
      </c>
      <c r="J19" s="238">
        <v>16496.9</v>
      </c>
      <c r="K19" s="219">
        <f t="shared" si="7"/>
        <v>0.641062932165606</v>
      </c>
      <c r="L19" s="219">
        <f t="shared" si="8"/>
        <v>0.700385286944978</v>
      </c>
    </row>
    <row r="20" s="151" customFormat="true" ht="17" customHeight="true" spans="1:12">
      <c r="A20" s="180" t="s">
        <v>191</v>
      </c>
      <c r="B20" s="177">
        <v>3700</v>
      </c>
      <c r="C20" s="177">
        <v>3614.7</v>
      </c>
      <c r="D20" s="177">
        <v>3700</v>
      </c>
      <c r="E20" s="212">
        <f>(D20-B20)/B20</f>
        <v>0</v>
      </c>
      <c r="F20" s="212">
        <f>(D20-C20)/C20</f>
        <v>0.0235980855949319</v>
      </c>
      <c r="G20" s="213" t="s">
        <v>192</v>
      </c>
      <c r="H20" s="214">
        <v>2250</v>
      </c>
      <c r="I20" s="214">
        <v>2000</v>
      </c>
      <c r="J20" s="238">
        <v>3135</v>
      </c>
      <c r="K20" s="219">
        <f t="shared" si="7"/>
        <v>0.393333333333333</v>
      </c>
      <c r="L20" s="219">
        <f t="shared" si="8"/>
        <v>0.5675</v>
      </c>
    </row>
    <row r="21" s="151" customFormat="true" ht="17" customHeight="true" spans="1:12">
      <c r="A21" s="180" t="s">
        <v>193</v>
      </c>
      <c r="B21" s="177">
        <v>15</v>
      </c>
      <c r="C21" s="177">
        <v>15.93</v>
      </c>
      <c r="D21" s="177">
        <v>15</v>
      </c>
      <c r="E21" s="212"/>
      <c r="F21" s="212"/>
      <c r="G21" s="213" t="s">
        <v>194</v>
      </c>
      <c r="H21" s="218">
        <v>249.11</v>
      </c>
      <c r="I21" s="214">
        <v>249.11</v>
      </c>
      <c r="J21" s="239">
        <v>0</v>
      </c>
      <c r="K21" s="219"/>
      <c r="L21" s="219">
        <f t="shared" si="8"/>
        <v>-1</v>
      </c>
    </row>
    <row r="22" s="151" customFormat="true" ht="17" customHeight="true" spans="1:12">
      <c r="A22" s="180" t="s">
        <v>195</v>
      </c>
      <c r="B22" s="181">
        <v>0</v>
      </c>
      <c r="C22" s="181"/>
      <c r="D22" s="181"/>
      <c r="E22" s="219"/>
      <c r="F22" s="219"/>
      <c r="G22" s="213" t="s">
        <v>196</v>
      </c>
      <c r="H22" s="214">
        <v>12000</v>
      </c>
      <c r="I22" s="214">
        <v>12000</v>
      </c>
      <c r="J22" s="239">
        <v>0</v>
      </c>
      <c r="K22" s="219">
        <f>(J22-H22)/H22</f>
        <v>-1</v>
      </c>
      <c r="L22" s="219">
        <f t="shared" si="8"/>
        <v>-1</v>
      </c>
    </row>
    <row r="23" s="151" customFormat="true" ht="15" customHeight="true" spans="1:12">
      <c r="A23" s="180" t="s">
        <v>197</v>
      </c>
      <c r="B23" s="182">
        <v>17849</v>
      </c>
      <c r="C23" s="182">
        <v>0</v>
      </c>
      <c r="D23" s="177"/>
      <c r="E23" s="182"/>
      <c r="F23" s="182"/>
      <c r="G23" s="213" t="s">
        <v>198</v>
      </c>
      <c r="H23" s="214">
        <v>77553.68</v>
      </c>
      <c r="I23" s="214"/>
      <c r="J23" s="239">
        <v>73.4</v>
      </c>
      <c r="K23" s="219">
        <f t="shared" ref="K23:K30" si="9">(J23-H23)/H23</f>
        <v>-0.999053558773742</v>
      </c>
      <c r="L23" s="219"/>
    </row>
    <row r="24" s="151" customFormat="true" ht="17" customHeight="true" spans="1:12">
      <c r="A24" s="182"/>
      <c r="B24" s="183"/>
      <c r="C24" s="183"/>
      <c r="D24" s="183"/>
      <c r="E24" s="220"/>
      <c r="F24" s="220"/>
      <c r="G24" s="213" t="s">
        <v>199</v>
      </c>
      <c r="H24" s="182"/>
      <c r="I24" s="182"/>
      <c r="J24" s="239">
        <f>J25</f>
        <v>402</v>
      </c>
      <c r="K24" s="219"/>
      <c r="L24" s="219"/>
    </row>
    <row r="25" s="151" customFormat="true" ht="17" customHeight="true" spans="1:12">
      <c r="A25" s="182"/>
      <c r="B25" s="184"/>
      <c r="C25" s="185"/>
      <c r="D25" s="184"/>
      <c r="E25" s="219"/>
      <c r="F25" s="219"/>
      <c r="G25" s="213" t="s">
        <v>201</v>
      </c>
      <c r="H25" s="182"/>
      <c r="I25" s="182"/>
      <c r="J25" s="239">
        <v>402</v>
      </c>
      <c r="K25" s="219"/>
      <c r="L25" s="219"/>
    </row>
    <row r="26" s="151" customFormat="true" ht="17" customHeight="true" spans="1:12">
      <c r="A26" s="186"/>
      <c r="B26" s="187"/>
      <c r="C26" s="188"/>
      <c r="D26" s="187"/>
      <c r="E26" s="219"/>
      <c r="F26" s="219"/>
      <c r="G26" s="213" t="s">
        <v>202</v>
      </c>
      <c r="H26" s="214">
        <f t="shared" ref="H26:J26" si="10">H27+H28</f>
        <v>9440</v>
      </c>
      <c r="I26" s="214">
        <f t="shared" si="10"/>
        <v>791</v>
      </c>
      <c r="J26" s="214">
        <f t="shared" si="10"/>
        <v>8649.34</v>
      </c>
      <c r="K26" s="219">
        <f t="shared" si="9"/>
        <v>-0.0837563559322034</v>
      </c>
      <c r="L26" s="219">
        <f t="shared" ref="L23:L30" si="11">(J26-I26)/I26</f>
        <v>9.93469026548673</v>
      </c>
    </row>
    <row r="27" s="151" customFormat="true" ht="17" customHeight="true" spans="1:12">
      <c r="A27" s="182"/>
      <c r="B27" s="187"/>
      <c r="C27" s="188"/>
      <c r="D27" s="187"/>
      <c r="E27" s="219"/>
      <c r="F27" s="219"/>
      <c r="G27" s="213" t="s">
        <v>203</v>
      </c>
      <c r="H27" s="214">
        <v>9440</v>
      </c>
      <c r="I27" s="214">
        <v>791</v>
      </c>
      <c r="J27" s="238">
        <v>8649.34</v>
      </c>
      <c r="K27" s="219">
        <f t="shared" si="9"/>
        <v>-0.0837563559322034</v>
      </c>
      <c r="L27" s="219">
        <f t="shared" si="11"/>
        <v>9.93469026548673</v>
      </c>
    </row>
    <row r="28" s="151" customFormat="true" ht="17" customHeight="true" spans="1:12">
      <c r="A28" s="186"/>
      <c r="B28" s="187"/>
      <c r="C28" s="188"/>
      <c r="D28" s="187"/>
      <c r="E28" s="219"/>
      <c r="F28" s="219"/>
      <c r="G28" s="213" t="s">
        <v>204</v>
      </c>
      <c r="H28" s="214"/>
      <c r="I28" s="214">
        <v>0</v>
      </c>
      <c r="J28" s="185">
        <v>0</v>
      </c>
      <c r="K28" s="219"/>
      <c r="L28" s="219"/>
    </row>
    <row r="29" s="151" customFormat="true" ht="17" customHeight="true" spans="1:12">
      <c r="A29" s="189"/>
      <c r="B29" s="187"/>
      <c r="C29" s="188"/>
      <c r="D29" s="187"/>
      <c r="E29" s="219"/>
      <c r="F29" s="219"/>
      <c r="G29" s="213" t="s">
        <v>205</v>
      </c>
      <c r="H29" s="214">
        <f t="shared" ref="H29:J29" si="12">SUM(H30:H32)</f>
        <v>484724.47</v>
      </c>
      <c r="I29" s="214">
        <f t="shared" si="12"/>
        <v>536728.92</v>
      </c>
      <c r="J29" s="214">
        <f t="shared" si="12"/>
        <v>370646.71</v>
      </c>
      <c r="K29" s="219">
        <f t="shared" si="9"/>
        <v>-0.235345576838735</v>
      </c>
      <c r="L29" s="219">
        <f t="shared" si="11"/>
        <v>-0.309434062170527</v>
      </c>
    </row>
    <row r="30" s="151" customFormat="true" ht="17" customHeight="true" spans="1:12">
      <c r="A30" s="190"/>
      <c r="B30" s="187"/>
      <c r="C30" s="188"/>
      <c r="D30" s="187"/>
      <c r="E30" s="219"/>
      <c r="F30" s="219"/>
      <c r="G30" s="213" t="s">
        <v>206</v>
      </c>
      <c r="H30" s="214">
        <v>483527.28</v>
      </c>
      <c r="I30" s="214">
        <v>535204.8</v>
      </c>
      <c r="J30" s="214">
        <v>369078.33</v>
      </c>
      <c r="K30" s="219">
        <f t="shared" si="9"/>
        <v>-0.236695952294563</v>
      </c>
      <c r="L30" s="219">
        <f t="shared" si="11"/>
        <v>-0.310397944861481</v>
      </c>
    </row>
    <row r="31" s="151" customFormat="true" ht="17" customHeight="true" spans="1:12">
      <c r="A31" s="191"/>
      <c r="B31" s="187"/>
      <c r="C31" s="188"/>
      <c r="D31" s="187"/>
      <c r="E31" s="219"/>
      <c r="F31" s="219"/>
      <c r="G31" s="216" t="s">
        <v>207</v>
      </c>
      <c r="H31" s="214">
        <v>11</v>
      </c>
      <c r="I31" s="214">
        <v>11</v>
      </c>
      <c r="J31" s="238"/>
      <c r="K31" s="219">
        <f t="shared" ref="K29:K33" si="13">(J31-H31)/H31</f>
        <v>-1</v>
      </c>
      <c r="L31" s="219">
        <f t="shared" ref="L29:L33" si="14">(J31-I31)/I31</f>
        <v>-1</v>
      </c>
    </row>
    <row r="32" s="151" customFormat="true" ht="17" customHeight="true" spans="1:12">
      <c r="A32" s="182"/>
      <c r="B32" s="184"/>
      <c r="C32" s="185"/>
      <c r="D32" s="184"/>
      <c r="E32" s="219"/>
      <c r="F32" s="219"/>
      <c r="G32" s="213" t="s">
        <v>208</v>
      </c>
      <c r="H32" s="214">
        <v>1186.19</v>
      </c>
      <c r="I32" s="214">
        <v>1513.12</v>
      </c>
      <c r="J32" s="238">
        <v>1568.38</v>
      </c>
      <c r="K32" s="219">
        <f t="shared" si="13"/>
        <v>0.32219964761126</v>
      </c>
      <c r="L32" s="219">
        <f t="shared" si="14"/>
        <v>0.0365205667759333</v>
      </c>
    </row>
    <row r="33" s="151" customFormat="true" ht="17" customHeight="true" spans="1:12">
      <c r="A33" s="190"/>
      <c r="B33" s="187"/>
      <c r="C33" s="188"/>
      <c r="D33" s="187"/>
      <c r="E33" s="219"/>
      <c r="F33" s="219"/>
      <c r="G33" s="213" t="s">
        <v>209</v>
      </c>
      <c r="H33" s="214">
        <f t="shared" ref="H33:J33" si="15">SUM(H34:H39)</f>
        <v>39000</v>
      </c>
      <c r="I33" s="214">
        <f t="shared" si="15"/>
        <v>43363.7</v>
      </c>
      <c r="J33" s="214">
        <f t="shared" si="15"/>
        <v>54337</v>
      </c>
      <c r="K33" s="219">
        <f t="shared" si="13"/>
        <v>0.39325641025641</v>
      </c>
      <c r="L33" s="219">
        <f t="shared" si="14"/>
        <v>0.253052668476168</v>
      </c>
    </row>
    <row r="34" s="151" customFormat="true" ht="17" customHeight="true" spans="1:12">
      <c r="A34" s="190"/>
      <c r="B34" s="187"/>
      <c r="C34" s="188"/>
      <c r="D34" s="187"/>
      <c r="E34" s="219"/>
      <c r="F34" s="219"/>
      <c r="G34" s="213" t="s">
        <v>210</v>
      </c>
      <c r="H34" s="214">
        <v>0</v>
      </c>
      <c r="I34" s="214"/>
      <c r="J34" s="238"/>
      <c r="K34" s="219"/>
      <c r="L34" s="219"/>
    </row>
    <row r="35" s="151" customFormat="true" ht="17" customHeight="true" spans="1:12">
      <c r="A35" s="190"/>
      <c r="B35" s="187"/>
      <c r="C35" s="188"/>
      <c r="D35" s="187"/>
      <c r="E35" s="219"/>
      <c r="F35" s="219"/>
      <c r="G35" s="221" t="s">
        <v>211</v>
      </c>
      <c r="H35" s="214">
        <v>13353.4</v>
      </c>
      <c r="I35" s="214">
        <v>13353.17</v>
      </c>
      <c r="J35" s="238">
        <v>7875</v>
      </c>
      <c r="K35" s="219">
        <f t="shared" ref="K35:K38" si="16">(J35-H35)/H35</f>
        <v>-0.410262554854943</v>
      </c>
      <c r="L35" s="219">
        <f t="shared" ref="L35:L38" si="17">(J35-I35)/I35</f>
        <v>-0.410252396996369</v>
      </c>
    </row>
    <row r="36" s="151" customFormat="true" ht="17" customHeight="true" spans="1:12">
      <c r="A36" s="192"/>
      <c r="B36" s="187"/>
      <c r="C36" s="188"/>
      <c r="D36" s="187"/>
      <c r="E36" s="219"/>
      <c r="F36" s="219"/>
      <c r="G36" s="216" t="s">
        <v>212</v>
      </c>
      <c r="H36" s="214">
        <v>6662.4</v>
      </c>
      <c r="I36" s="214">
        <v>6662</v>
      </c>
      <c r="J36" s="238">
        <v>6170</v>
      </c>
      <c r="K36" s="219">
        <f t="shared" si="16"/>
        <v>-0.0739073006724303</v>
      </c>
      <c r="L36" s="219">
        <f t="shared" si="17"/>
        <v>-0.0738516961873311</v>
      </c>
    </row>
    <row r="37" s="151" customFormat="true" ht="17" customHeight="true" spans="1:12">
      <c r="A37" s="192"/>
      <c r="B37" s="187"/>
      <c r="C37" s="188"/>
      <c r="D37" s="187"/>
      <c r="E37" s="219"/>
      <c r="F37" s="219"/>
      <c r="G37" s="222" t="s">
        <v>213</v>
      </c>
      <c r="H37" s="214">
        <v>5772.2</v>
      </c>
      <c r="I37" s="214">
        <v>5772</v>
      </c>
      <c r="J37" s="238">
        <v>5772</v>
      </c>
      <c r="K37" s="219">
        <f t="shared" si="16"/>
        <v>-3.46488340667021e-5</v>
      </c>
      <c r="L37" s="219">
        <f t="shared" si="17"/>
        <v>0</v>
      </c>
    </row>
    <row r="38" s="151" customFormat="true" ht="17" customHeight="true" spans="1:12">
      <c r="A38" s="192"/>
      <c r="B38" s="187"/>
      <c r="C38" s="188"/>
      <c r="D38" s="187"/>
      <c r="E38" s="219"/>
      <c r="F38" s="219"/>
      <c r="G38" s="216" t="s">
        <v>214</v>
      </c>
      <c r="H38" s="214">
        <v>13212</v>
      </c>
      <c r="I38" s="214">
        <v>17576.53</v>
      </c>
      <c r="J38" s="238">
        <v>34520</v>
      </c>
      <c r="K38" s="219">
        <f t="shared" si="16"/>
        <v>1.61277626400242</v>
      </c>
      <c r="L38" s="219">
        <f t="shared" si="17"/>
        <v>0.963982651865869</v>
      </c>
    </row>
    <row r="39" s="151" customFormat="true" ht="17" customHeight="true" spans="1:12">
      <c r="A39" s="192"/>
      <c r="B39" s="187"/>
      <c r="C39" s="188"/>
      <c r="D39" s="187"/>
      <c r="E39" s="219"/>
      <c r="F39" s="219"/>
      <c r="G39" s="216" t="s">
        <v>215</v>
      </c>
      <c r="H39" s="214">
        <v>0</v>
      </c>
      <c r="I39" s="214"/>
      <c r="J39" s="238"/>
      <c r="K39" s="219"/>
      <c r="L39" s="219"/>
    </row>
    <row r="40" s="151" customFormat="true" ht="17" customHeight="true" spans="1:12">
      <c r="A40" s="192"/>
      <c r="B40" s="187"/>
      <c r="C40" s="188"/>
      <c r="D40" s="187"/>
      <c r="E40" s="219"/>
      <c r="F40" s="219"/>
      <c r="G40" s="216" t="s">
        <v>216</v>
      </c>
      <c r="H40" s="214">
        <f t="shared" ref="H40:J40" si="18">SUM(H41:H46)</f>
        <v>820</v>
      </c>
      <c r="I40" s="214">
        <f t="shared" si="18"/>
        <v>373.44</v>
      </c>
      <c r="J40" s="214">
        <f t="shared" si="18"/>
        <v>400</v>
      </c>
      <c r="K40" s="219">
        <f>(J40-H40)/H40</f>
        <v>-0.51219512195122</v>
      </c>
      <c r="L40" s="219">
        <f t="shared" ref="L40:L45" si="19">(J40-I40)/I40</f>
        <v>0.0711225364181662</v>
      </c>
    </row>
    <row r="41" s="151" customFormat="true" ht="17" customHeight="true" spans="1:12">
      <c r="A41" s="192"/>
      <c r="B41" s="187"/>
      <c r="C41" s="188"/>
      <c r="D41" s="187"/>
      <c r="E41" s="219"/>
      <c r="F41" s="219"/>
      <c r="G41" s="216" t="s">
        <v>217</v>
      </c>
      <c r="H41" s="214">
        <v>0</v>
      </c>
      <c r="I41" s="214"/>
      <c r="J41" s="238"/>
      <c r="K41" s="219"/>
      <c r="L41" s="219"/>
    </row>
    <row r="42" s="151" customFormat="true" ht="17" customHeight="true" spans="1:12">
      <c r="A42" s="192"/>
      <c r="B42" s="187"/>
      <c r="C42" s="188"/>
      <c r="D42" s="187"/>
      <c r="E42" s="219"/>
      <c r="F42" s="219"/>
      <c r="G42" s="216" t="s">
        <v>218</v>
      </c>
      <c r="H42" s="214">
        <v>200</v>
      </c>
      <c r="I42" s="214">
        <v>30.65</v>
      </c>
      <c r="J42" s="238">
        <v>4</v>
      </c>
      <c r="K42" s="219">
        <f>(J42-H42)/H42</f>
        <v>-0.98</v>
      </c>
      <c r="L42" s="219">
        <f t="shared" si="19"/>
        <v>-0.869494290375204</v>
      </c>
    </row>
    <row r="43" s="151" customFormat="true" ht="17" customHeight="true" spans="1:12">
      <c r="A43" s="192"/>
      <c r="B43" s="187"/>
      <c r="C43" s="188"/>
      <c r="D43" s="187"/>
      <c r="E43" s="219"/>
      <c r="F43" s="219"/>
      <c r="G43" s="221" t="s">
        <v>219</v>
      </c>
      <c r="H43" s="214">
        <v>0</v>
      </c>
      <c r="I43" s="214">
        <v>25.92</v>
      </c>
      <c r="J43" s="238"/>
      <c r="K43" s="219"/>
      <c r="L43" s="219"/>
    </row>
    <row r="44" s="151" customFormat="true" ht="17" customHeight="true" spans="1:12">
      <c r="A44" s="192"/>
      <c r="B44" s="187"/>
      <c r="C44" s="188"/>
      <c r="D44" s="187"/>
      <c r="E44" s="219"/>
      <c r="F44" s="219"/>
      <c r="G44" s="222" t="s">
        <v>220</v>
      </c>
      <c r="H44" s="214">
        <v>100</v>
      </c>
      <c r="I44" s="214"/>
      <c r="J44" s="238"/>
      <c r="K44" s="219"/>
      <c r="L44" s="219"/>
    </row>
    <row r="45" s="151" customFormat="true" ht="17" customHeight="true" spans="1:12">
      <c r="A45" s="192"/>
      <c r="B45" s="187"/>
      <c r="C45" s="187"/>
      <c r="D45" s="187"/>
      <c r="E45" s="219"/>
      <c r="F45" s="219"/>
      <c r="G45" s="222" t="s">
        <v>221</v>
      </c>
      <c r="H45" s="214">
        <v>520</v>
      </c>
      <c r="I45" s="214">
        <v>316.87</v>
      </c>
      <c r="J45" s="238">
        <v>396</v>
      </c>
      <c r="K45" s="219"/>
      <c r="L45" s="219">
        <f t="shared" si="19"/>
        <v>0.249723861520497</v>
      </c>
    </row>
    <row r="46" s="151" customFormat="true" ht="18" customHeight="true" spans="1:12">
      <c r="A46" s="193"/>
      <c r="B46" s="187"/>
      <c r="C46" s="187"/>
      <c r="D46" s="187"/>
      <c r="E46" s="223"/>
      <c r="F46" s="223"/>
      <c r="G46" s="222" t="s">
        <v>222</v>
      </c>
      <c r="H46" s="214">
        <v>0</v>
      </c>
      <c r="I46" s="214"/>
      <c r="J46" s="181"/>
      <c r="K46" s="219"/>
      <c r="L46" s="219"/>
    </row>
    <row r="47" s="151" customFormat="true" ht="15.95" customHeight="true" spans="1:12">
      <c r="A47" s="160" t="s">
        <v>420</v>
      </c>
      <c r="B47" s="155"/>
      <c r="C47" s="155"/>
      <c r="D47" s="156"/>
      <c r="E47" s="157"/>
      <c r="F47" s="157"/>
      <c r="G47" s="224"/>
      <c r="H47" s="225"/>
      <c r="I47" s="225"/>
      <c r="J47" s="159"/>
      <c r="K47" s="240"/>
      <c r="L47" s="240"/>
    </row>
    <row r="48" s="146" customFormat="true" ht="25.5" spans="1:12">
      <c r="A48" s="161" t="s">
        <v>42</v>
      </c>
      <c r="B48" s="161"/>
      <c r="C48" s="161"/>
      <c r="D48" s="162"/>
      <c r="E48" s="226"/>
      <c r="F48" s="226"/>
      <c r="G48" s="161"/>
      <c r="H48" s="161"/>
      <c r="I48" s="234"/>
      <c r="J48" s="234"/>
      <c r="K48" s="226"/>
      <c r="L48" s="226"/>
    </row>
    <row r="49" s="147" customFormat="true" ht="17.25" customHeight="true" spans="1:12">
      <c r="A49" s="163"/>
      <c r="B49" s="164"/>
      <c r="C49" s="164"/>
      <c r="D49" s="165"/>
      <c r="E49" s="201"/>
      <c r="F49" s="201"/>
      <c r="G49" s="202"/>
      <c r="H49" s="203"/>
      <c r="I49" s="159"/>
      <c r="J49" s="159" t="s">
        <v>251</v>
      </c>
      <c r="K49" s="235"/>
      <c r="L49" s="235"/>
    </row>
    <row r="50" s="149" customFormat="true" ht="22" customHeight="true" spans="1:12">
      <c r="A50" s="166" t="s">
        <v>363</v>
      </c>
      <c r="B50" s="167"/>
      <c r="C50" s="167"/>
      <c r="D50" s="168"/>
      <c r="E50" s="167"/>
      <c r="F50" s="204"/>
      <c r="G50" s="166" t="s">
        <v>165</v>
      </c>
      <c r="H50" s="167"/>
      <c r="I50" s="236"/>
      <c r="J50" s="236"/>
      <c r="K50" s="167"/>
      <c r="L50" s="204"/>
    </row>
    <row r="51" s="149" customFormat="true" ht="37" customHeight="true" spans="1:12">
      <c r="A51" s="169" t="s">
        <v>166</v>
      </c>
      <c r="B51" s="134" t="s">
        <v>61</v>
      </c>
      <c r="C51" s="134" t="s">
        <v>348</v>
      </c>
      <c r="D51" s="134" t="s">
        <v>349</v>
      </c>
      <c r="E51" s="205" t="s">
        <v>351</v>
      </c>
      <c r="F51" s="206"/>
      <c r="G51" s="207" t="s">
        <v>166</v>
      </c>
      <c r="H51" s="134" t="s">
        <v>61</v>
      </c>
      <c r="I51" s="134" t="s">
        <v>348</v>
      </c>
      <c r="J51" s="241" t="s">
        <v>349</v>
      </c>
      <c r="K51" s="205" t="s">
        <v>351</v>
      </c>
      <c r="L51" s="206"/>
    </row>
    <row r="52" s="149" customFormat="true" ht="31" customHeight="true" spans="1:12">
      <c r="A52" s="169"/>
      <c r="B52" s="170"/>
      <c r="C52" s="170"/>
      <c r="D52" s="170"/>
      <c r="E52" s="170" t="s">
        <v>352</v>
      </c>
      <c r="F52" s="170" t="s">
        <v>353</v>
      </c>
      <c r="G52" s="207"/>
      <c r="H52" s="170"/>
      <c r="I52" s="170"/>
      <c r="J52" s="242"/>
      <c r="K52" s="170" t="s">
        <v>352</v>
      </c>
      <c r="L52" s="170" t="s">
        <v>353</v>
      </c>
    </row>
    <row r="53" s="150" customFormat="true" ht="22" customHeight="true" spans="1:12">
      <c r="A53" s="171" t="s">
        <v>67</v>
      </c>
      <c r="B53" s="172">
        <v>1</v>
      </c>
      <c r="C53" s="172">
        <v>2</v>
      </c>
      <c r="D53" s="173">
        <v>3</v>
      </c>
      <c r="E53" s="172">
        <v>4</v>
      </c>
      <c r="F53" s="172">
        <v>5</v>
      </c>
      <c r="G53" s="171" t="s">
        <v>67</v>
      </c>
      <c r="H53" s="209">
        <v>6</v>
      </c>
      <c r="I53" s="243">
        <v>7</v>
      </c>
      <c r="J53" s="243">
        <v>8</v>
      </c>
      <c r="K53" s="209">
        <v>9</v>
      </c>
      <c r="L53" s="209">
        <v>10</v>
      </c>
    </row>
    <row r="54" s="150" customFormat="true" ht="22" customHeight="true" spans="1:12">
      <c r="A54" s="194" t="s">
        <v>226</v>
      </c>
      <c r="B54" s="173">
        <f>SUM(B55:B60)</f>
        <v>470774</v>
      </c>
      <c r="C54" s="173">
        <f>SUM(C55:C60)</f>
        <v>470774</v>
      </c>
      <c r="D54" s="173">
        <f>SUM(D55:D60)</f>
        <v>406472</v>
      </c>
      <c r="E54" s="227"/>
      <c r="F54" s="227">
        <f t="shared" ref="F54:F59" si="20">(D54-C54)/C54</f>
        <v>-0.136587831953336</v>
      </c>
      <c r="G54" s="194" t="s">
        <v>227</v>
      </c>
      <c r="H54" s="173">
        <f t="shared" ref="H54:J54" si="21">H55</f>
        <v>74943</v>
      </c>
      <c r="I54" s="244">
        <f t="shared" si="21"/>
        <v>70716</v>
      </c>
      <c r="J54" s="244">
        <f t="shared" si="21"/>
        <v>63472</v>
      </c>
      <c r="K54" s="227">
        <f t="shared" ref="K54:K57" si="22">(J54-H54)/H54</f>
        <v>-0.153062994542519</v>
      </c>
      <c r="L54" s="227">
        <f t="shared" ref="L54:L57" si="23">(J54-I54)/I54</f>
        <v>-0.102437920696872</v>
      </c>
    </row>
    <row r="55" s="152" customFormat="true" ht="35" customHeight="true" spans="1:12">
      <c r="A55" s="195" t="s">
        <v>364</v>
      </c>
      <c r="B55" s="196"/>
      <c r="C55" s="177"/>
      <c r="D55" s="196"/>
      <c r="E55" s="219"/>
      <c r="F55" s="219"/>
      <c r="G55" s="195" t="s">
        <v>365</v>
      </c>
      <c r="H55" s="184">
        <f>SUM(H56:H59)</f>
        <v>74943</v>
      </c>
      <c r="I55" s="185">
        <f>I57+I58</f>
        <v>70716</v>
      </c>
      <c r="J55" s="185">
        <f>J57+J58</f>
        <v>63472</v>
      </c>
      <c r="K55" s="219">
        <f t="shared" si="22"/>
        <v>-0.153062994542519</v>
      </c>
      <c r="L55" s="219">
        <f t="shared" si="23"/>
        <v>-0.102437920696872</v>
      </c>
    </row>
    <row r="56" s="152" customFormat="true" ht="22" customHeight="true" spans="1:12">
      <c r="A56" s="195" t="s">
        <v>230</v>
      </c>
      <c r="B56" s="196">
        <v>65474</v>
      </c>
      <c r="C56" s="177">
        <v>65474</v>
      </c>
      <c r="D56" s="177">
        <v>62972</v>
      </c>
      <c r="E56" s="219"/>
      <c r="F56" s="219">
        <f t="shared" si="20"/>
        <v>-0.0382136420563888</v>
      </c>
      <c r="G56" s="228" t="s">
        <v>366</v>
      </c>
      <c r="H56" s="184"/>
      <c r="I56" s="185">
        <v>0</v>
      </c>
      <c r="J56" s="185">
        <v>0</v>
      </c>
      <c r="K56" s="219"/>
      <c r="L56" s="219"/>
    </row>
    <row r="57" s="152" customFormat="true" ht="22" customHeight="true" spans="1:12">
      <c r="A57" s="178" t="s">
        <v>232</v>
      </c>
      <c r="B57" s="196">
        <v>0</v>
      </c>
      <c r="C57" s="177">
        <v>0</v>
      </c>
      <c r="D57" s="196"/>
      <c r="E57" s="219"/>
      <c r="F57" s="219"/>
      <c r="G57" s="228" t="s">
        <v>367</v>
      </c>
      <c r="H57" s="184">
        <v>74943</v>
      </c>
      <c r="I57" s="185">
        <v>40716</v>
      </c>
      <c r="J57" s="185">
        <v>3472</v>
      </c>
      <c r="K57" s="219">
        <f t="shared" si="22"/>
        <v>-0.953671456973967</v>
      </c>
      <c r="L57" s="219">
        <f t="shared" si="23"/>
        <v>-0.914726397485018</v>
      </c>
    </row>
    <row r="58" s="152" customFormat="true" ht="22" customHeight="true" spans="1:12">
      <c r="A58" s="178" t="s">
        <v>234</v>
      </c>
      <c r="B58" s="196">
        <v>0</v>
      </c>
      <c r="C58" s="177">
        <v>0</v>
      </c>
      <c r="D58" s="196"/>
      <c r="E58" s="219"/>
      <c r="F58" s="219"/>
      <c r="G58" s="228" t="s">
        <v>368</v>
      </c>
      <c r="H58" s="184"/>
      <c r="I58" s="185">
        <v>30000</v>
      </c>
      <c r="J58" s="185">
        <v>60000</v>
      </c>
      <c r="K58" s="219"/>
      <c r="L58" s="219"/>
    </row>
    <row r="59" s="152" customFormat="true" ht="30" customHeight="true" spans="1:12">
      <c r="A59" s="178" t="s">
        <v>236</v>
      </c>
      <c r="B59" s="196">
        <f>389300+16000</f>
        <v>405300</v>
      </c>
      <c r="C59" s="177">
        <v>405300</v>
      </c>
      <c r="D59" s="197">
        <v>343500</v>
      </c>
      <c r="E59" s="219"/>
      <c r="F59" s="219">
        <f t="shared" si="20"/>
        <v>-0.152479644707624</v>
      </c>
      <c r="G59" s="228" t="s">
        <v>369</v>
      </c>
      <c r="H59" s="184"/>
      <c r="I59" s="185">
        <v>0</v>
      </c>
      <c r="J59" s="185">
        <v>0</v>
      </c>
      <c r="K59" s="219"/>
      <c r="L59" s="219"/>
    </row>
    <row r="60" s="152" customFormat="true" ht="22" customHeight="true" spans="1:12">
      <c r="A60" s="178" t="s">
        <v>238</v>
      </c>
      <c r="B60" s="196">
        <v>0</v>
      </c>
      <c r="C60" s="177"/>
      <c r="D60" s="196"/>
      <c r="E60" s="219"/>
      <c r="F60" s="219"/>
      <c r="G60" s="229"/>
      <c r="H60" s="184"/>
      <c r="I60" s="185"/>
      <c r="J60" s="185"/>
      <c r="K60" s="219"/>
      <c r="L60" s="219"/>
    </row>
    <row r="61" s="152" customFormat="true" ht="22" customHeight="true" spans="1:12">
      <c r="A61" s="178"/>
      <c r="B61" s="196"/>
      <c r="C61" s="197"/>
      <c r="D61" s="196"/>
      <c r="E61" s="219"/>
      <c r="F61" s="219"/>
      <c r="G61" s="230"/>
      <c r="H61" s="184"/>
      <c r="I61" s="185"/>
      <c r="J61" s="185"/>
      <c r="K61" s="219"/>
      <c r="L61" s="219"/>
    </row>
    <row r="62" s="150" customFormat="true" ht="22" customHeight="true" spans="1:12">
      <c r="A62" s="171" t="s">
        <v>123</v>
      </c>
      <c r="B62" s="198">
        <f>SUM(B63:B66)</f>
        <v>191032.645</v>
      </c>
      <c r="C62" s="198">
        <f t="shared" ref="C62:H62" si="24">SUM(C63:C66)</f>
        <v>221074.195</v>
      </c>
      <c r="D62" s="198">
        <f t="shared" si="24"/>
        <v>52819.81</v>
      </c>
      <c r="E62" s="219">
        <f>(D62-B62)/B62</f>
        <v>-0.723503749843384</v>
      </c>
      <c r="F62" s="219">
        <f t="shared" ref="F62:F65" si="25">(D62-C62)/C62</f>
        <v>-0.761076547174581</v>
      </c>
      <c r="G62" s="171" t="s">
        <v>239</v>
      </c>
      <c r="H62" s="231">
        <f t="shared" si="24"/>
        <v>37943.46</v>
      </c>
      <c r="I62" s="245">
        <f>I63+I64+I65+I66</f>
        <v>104440.4</v>
      </c>
      <c r="J62" s="245">
        <f>SUM(J63:J66)</f>
        <v>16627.82</v>
      </c>
      <c r="K62" s="227">
        <f>(J62-H62)/H62</f>
        <v>-0.561773754950128</v>
      </c>
      <c r="L62" s="227">
        <f>(J62-I62)/I62</f>
        <v>-0.840791302982371</v>
      </c>
    </row>
    <row r="63" s="153" customFormat="true" ht="22" customHeight="true" spans="1:12">
      <c r="A63" s="199" t="s">
        <v>240</v>
      </c>
      <c r="B63" s="177">
        <v>15188.2</v>
      </c>
      <c r="C63" s="177">
        <v>27221.43</v>
      </c>
      <c r="D63" s="177">
        <v>10098.6</v>
      </c>
      <c r="E63" s="219"/>
      <c r="F63" s="219">
        <f t="shared" si="25"/>
        <v>-0.629020224139584</v>
      </c>
      <c r="G63" s="216" t="s">
        <v>340</v>
      </c>
      <c r="H63" s="232">
        <v>12952</v>
      </c>
      <c r="I63" s="181">
        <v>30521.82</v>
      </c>
      <c r="J63" s="181">
        <v>15863.42</v>
      </c>
      <c r="K63" s="219"/>
      <c r="L63" s="219">
        <f>(J63-I63)/I63</f>
        <v>-0.480259696178013</v>
      </c>
    </row>
    <row r="64" s="152" customFormat="true" ht="22" customHeight="true" spans="1:12">
      <c r="A64" s="199" t="s">
        <v>242</v>
      </c>
      <c r="B64" s="177">
        <v>0</v>
      </c>
      <c r="C64" s="177"/>
      <c r="D64" s="177"/>
      <c r="E64" s="219"/>
      <c r="F64" s="219"/>
      <c r="G64" s="233" t="s">
        <v>341</v>
      </c>
      <c r="H64" s="232">
        <v>0</v>
      </c>
      <c r="I64" s="181"/>
      <c r="J64" s="181"/>
      <c r="K64" s="219"/>
      <c r="L64" s="219"/>
    </row>
    <row r="65" s="152" customFormat="true" ht="22" customHeight="true" spans="1:12">
      <c r="A65" s="199" t="s">
        <v>244</v>
      </c>
      <c r="B65" s="177">
        <v>175844.445</v>
      </c>
      <c r="C65" s="177">
        <v>175844.445</v>
      </c>
      <c r="D65" s="177">
        <f>42721.15+0.06</f>
        <v>42721.21</v>
      </c>
      <c r="E65" s="219">
        <f>(D65-B65)/B65</f>
        <v>-0.757051125499017</v>
      </c>
      <c r="F65" s="219">
        <f t="shared" si="25"/>
        <v>-0.757051125499017</v>
      </c>
      <c r="G65" s="246" t="s">
        <v>342</v>
      </c>
      <c r="H65" s="184">
        <v>24204</v>
      </c>
      <c r="I65" s="181">
        <v>31197.43</v>
      </c>
      <c r="J65" s="181"/>
      <c r="K65" s="219">
        <f>(J65-H66)/H66</f>
        <v>-1</v>
      </c>
      <c r="L65" s="219"/>
    </row>
    <row r="66" s="152" customFormat="true" ht="22" customHeight="true" spans="1:12">
      <c r="A66" s="199" t="s">
        <v>246</v>
      </c>
      <c r="B66" s="177"/>
      <c r="C66" s="177">
        <v>18008.32</v>
      </c>
      <c r="D66" s="177"/>
      <c r="E66" s="219"/>
      <c r="F66" s="219"/>
      <c r="G66" s="246" t="s">
        <v>421</v>
      </c>
      <c r="H66" s="184">
        <v>787.46</v>
      </c>
      <c r="I66" s="181">
        <v>42721.15</v>
      </c>
      <c r="J66" s="181">
        <v>764.4</v>
      </c>
      <c r="K66" s="219"/>
      <c r="L66" s="219"/>
    </row>
    <row r="67" s="152" customFormat="true" ht="22" customHeight="true" spans="1:12">
      <c r="A67" s="199"/>
      <c r="B67" s="177"/>
      <c r="C67" s="177"/>
      <c r="D67" s="177"/>
      <c r="E67" s="219"/>
      <c r="F67" s="219"/>
      <c r="G67" s="178"/>
      <c r="H67" s="232"/>
      <c r="I67" s="181"/>
      <c r="J67" s="181"/>
      <c r="K67" s="219"/>
      <c r="L67" s="219"/>
    </row>
    <row r="68" s="150" customFormat="true" ht="22" customHeight="true" spans="1:12">
      <c r="A68" s="171" t="s">
        <v>247</v>
      </c>
      <c r="B68" s="211">
        <f>B8+B54+B62</f>
        <v>1098406.78</v>
      </c>
      <c r="C68" s="211">
        <f>C8+C54+C62</f>
        <v>780271.488</v>
      </c>
      <c r="D68" s="211">
        <f>D8+D54+D62</f>
        <v>884587.03</v>
      </c>
      <c r="E68" s="227">
        <f>(D68-B68)/B68</f>
        <v>-0.194663538038248</v>
      </c>
      <c r="F68" s="227">
        <f>(D68-C68)/C68</f>
        <v>0.133691341544957</v>
      </c>
      <c r="G68" s="171" t="s">
        <v>248</v>
      </c>
      <c r="H68" s="211">
        <f t="shared" ref="H68:J68" si="26">H62+H54+H8</f>
        <v>1098406.78</v>
      </c>
      <c r="I68" s="211">
        <f t="shared" si="26"/>
        <v>780271.49</v>
      </c>
      <c r="J68" s="237">
        <f t="shared" si="26"/>
        <v>884587.03</v>
      </c>
      <c r="K68" s="227">
        <f>(J68-H68)/H68</f>
        <v>-0.194663538038248</v>
      </c>
      <c r="L68" s="227">
        <f>(J68-I68)/I68</f>
        <v>0.133691338639068</v>
      </c>
    </row>
  </sheetData>
  <mergeCells count="22">
    <mergeCell ref="J3:L3"/>
    <mergeCell ref="E5:F5"/>
    <mergeCell ref="K5:L5"/>
    <mergeCell ref="J49:L49"/>
    <mergeCell ref="E51:F51"/>
    <mergeCell ref="K51:L51"/>
    <mergeCell ref="A5:A6"/>
    <mergeCell ref="A51:A52"/>
    <mergeCell ref="B5:B6"/>
    <mergeCell ref="B51:B52"/>
    <mergeCell ref="C5:C6"/>
    <mergeCell ref="C51:C52"/>
    <mergeCell ref="D5:D6"/>
    <mergeCell ref="D51:D52"/>
    <mergeCell ref="G5:G6"/>
    <mergeCell ref="G51:G52"/>
    <mergeCell ref="H5:H6"/>
    <mergeCell ref="H51:H52"/>
    <mergeCell ref="I5:I6"/>
    <mergeCell ref="I51:I52"/>
    <mergeCell ref="J5:J6"/>
    <mergeCell ref="J51:J52"/>
  </mergeCells>
  <conditionalFormatting sqref="A46 G55:G60 A55:A56">
    <cfRule type="expression" dxfId="0" priority="1" stopIfTrue="1">
      <formula>"len($A:$A)=3"</formula>
    </cfRule>
  </conditionalFormatting>
  <printOptions horizontalCentered="true"/>
  <pageMargins left="0.590277777777778" right="0.590277777777778" top="0.786805555555556" bottom="0.786805555555556" header="0.393055555555556" footer="0.393055555555556"/>
  <pageSetup paperSize="8" scale="85" fitToHeight="0" orientation="landscape" blackAndWhite="true" horizontalDpi="600"/>
  <headerFooter alignWithMargins="0">
    <oddFooter>&amp;C第 &amp;P 页，共 &amp;N 页</oddFooter>
  </headerFooter>
  <rowBreaks count="1" manualBreakCount="1">
    <brk id="46" max="11"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7"/>
    <pageSetUpPr fitToPage="true"/>
  </sheetPr>
  <dimension ref="A1:L20"/>
  <sheetViews>
    <sheetView showZeros="0" view="pageBreakPreview" zoomScale="85" zoomScaleNormal="70" zoomScaleSheetLayoutView="85" workbookViewId="0">
      <selection activeCell="C20" sqref="C20"/>
    </sheetView>
  </sheetViews>
  <sheetFormatPr defaultColWidth="6.875" defaultRowHeight="14.25"/>
  <cols>
    <col min="1" max="1" width="40.625" style="106" customWidth="true"/>
    <col min="2" max="6" width="12.625" style="106" customWidth="true"/>
    <col min="7" max="7" width="40.625" style="106" customWidth="true"/>
    <col min="8" max="12" width="12.625" style="106" customWidth="true"/>
    <col min="13" max="16384" width="6.875" style="107"/>
  </cols>
  <sheetData>
    <row r="1" s="101" customFormat="true" ht="30" customHeight="true" spans="1:12">
      <c r="A1" s="108" t="s">
        <v>422</v>
      </c>
      <c r="B1" s="106"/>
      <c r="C1" s="106"/>
      <c r="D1" s="106"/>
      <c r="E1" s="106"/>
      <c r="F1" s="106"/>
      <c r="G1" s="106"/>
      <c r="H1" s="106"/>
      <c r="I1" s="106"/>
      <c r="J1" s="106"/>
      <c r="K1" s="106"/>
      <c r="L1" s="106"/>
    </row>
    <row r="2" s="102" customFormat="true" ht="30" customHeight="true" spans="1:12">
      <c r="A2" s="109" t="s">
        <v>45</v>
      </c>
      <c r="B2" s="109"/>
      <c r="C2" s="109"/>
      <c r="D2" s="109"/>
      <c r="E2" s="109"/>
      <c r="F2" s="109"/>
      <c r="G2" s="109"/>
      <c r="H2" s="109"/>
      <c r="I2" s="109"/>
      <c r="J2" s="109"/>
      <c r="K2" s="109"/>
      <c r="L2" s="109"/>
    </row>
    <row r="3" s="101" customFormat="true" ht="30" customHeight="true" spans="1:12">
      <c r="A3" s="106"/>
      <c r="B3" s="106"/>
      <c r="C3" s="106"/>
      <c r="D3" s="110"/>
      <c r="E3" s="110"/>
      <c r="F3" s="110"/>
      <c r="G3" s="106"/>
      <c r="H3" s="106"/>
      <c r="I3" s="106"/>
      <c r="J3" s="142" t="s">
        <v>251</v>
      </c>
      <c r="K3" s="142"/>
      <c r="L3" s="142"/>
    </row>
    <row r="4" s="103" customFormat="true" ht="40" customHeight="true" spans="1:12">
      <c r="A4" s="111" t="s">
        <v>252</v>
      </c>
      <c r="B4" s="112" t="s">
        <v>372</v>
      </c>
      <c r="C4" s="113" t="s">
        <v>348</v>
      </c>
      <c r="D4" s="113" t="s">
        <v>349</v>
      </c>
      <c r="E4" s="133" t="s">
        <v>351</v>
      </c>
      <c r="F4" s="133"/>
      <c r="G4" s="111" t="s">
        <v>252</v>
      </c>
      <c r="H4" s="112" t="s">
        <v>372</v>
      </c>
      <c r="I4" s="113" t="s">
        <v>348</v>
      </c>
      <c r="J4" s="113" t="s">
        <v>349</v>
      </c>
      <c r="K4" s="133" t="s">
        <v>351</v>
      </c>
      <c r="L4" s="133"/>
    </row>
    <row r="5" s="103" customFormat="true" ht="40" customHeight="true" spans="1:12">
      <c r="A5" s="114"/>
      <c r="B5" s="112"/>
      <c r="C5" s="113"/>
      <c r="D5" s="113"/>
      <c r="E5" s="134" t="s">
        <v>373</v>
      </c>
      <c r="F5" s="134" t="s">
        <v>374</v>
      </c>
      <c r="G5" s="114"/>
      <c r="H5" s="112"/>
      <c r="I5" s="113"/>
      <c r="J5" s="113"/>
      <c r="K5" s="134" t="s">
        <v>373</v>
      </c>
      <c r="L5" s="134" t="s">
        <v>374</v>
      </c>
    </row>
    <row r="6" s="104" customFormat="true" ht="30" customHeight="true" spans="1:12">
      <c r="A6" s="115" t="s">
        <v>67</v>
      </c>
      <c r="B6" s="115">
        <v>1</v>
      </c>
      <c r="C6" s="115">
        <v>2</v>
      </c>
      <c r="D6" s="115">
        <v>3</v>
      </c>
      <c r="E6" s="115">
        <v>4</v>
      </c>
      <c r="F6" s="115">
        <v>5</v>
      </c>
      <c r="G6" s="115" t="s">
        <v>67</v>
      </c>
      <c r="H6" s="115">
        <v>6</v>
      </c>
      <c r="I6" s="115">
        <v>7</v>
      </c>
      <c r="J6" s="115">
        <v>8</v>
      </c>
      <c r="K6" s="115">
        <v>9</v>
      </c>
      <c r="L6" s="115">
        <v>10</v>
      </c>
    </row>
    <row r="7" s="105" customFormat="true" ht="30" customHeight="true" spans="1:12">
      <c r="A7" s="116" t="s">
        <v>254</v>
      </c>
      <c r="B7" s="117">
        <f>B8+B9+B10+B11+B12</f>
        <v>236.77</v>
      </c>
      <c r="C7" s="117">
        <f>C8+C9+C10+C11+C12</f>
        <v>185.15</v>
      </c>
      <c r="D7" s="117">
        <f>D8+D9+D10+D11+D12</f>
        <v>36.79</v>
      </c>
      <c r="E7" s="135">
        <f>D7/B7-1</f>
        <v>-0.84461713899565</v>
      </c>
      <c r="F7" s="135">
        <f>E7/C7-1</f>
        <v>-1.00456179929244</v>
      </c>
      <c r="G7" s="116" t="s">
        <v>255</v>
      </c>
      <c r="H7" s="136">
        <f t="shared" ref="H7:J7" si="0">H8+H9</f>
        <v>199.72</v>
      </c>
      <c r="I7" s="136">
        <f t="shared" si="0"/>
        <v>69.56</v>
      </c>
      <c r="J7" s="136">
        <f t="shared" si="0"/>
        <v>55.75</v>
      </c>
      <c r="K7" s="135">
        <f>J7/H7-1</f>
        <v>-0.720859202884038</v>
      </c>
      <c r="L7" s="135">
        <f>K7/I7-1</f>
        <v>-1.01036312827608</v>
      </c>
    </row>
    <row r="8" s="104" customFormat="true" ht="30" customHeight="true" spans="1:12">
      <c r="A8" s="118" t="s">
        <v>256</v>
      </c>
      <c r="B8" s="119">
        <v>236.77</v>
      </c>
      <c r="C8" s="119">
        <v>12.35</v>
      </c>
      <c r="D8" s="119">
        <v>36.79</v>
      </c>
      <c r="E8" s="137">
        <f>D8/B8-1</f>
        <v>-0.84461713899565</v>
      </c>
      <c r="F8" s="137">
        <f>E8/C8-1</f>
        <v>-1.06839005174054</v>
      </c>
      <c r="G8" s="138" t="s">
        <v>257</v>
      </c>
      <c r="H8" s="119"/>
      <c r="I8" s="119"/>
      <c r="J8" s="119"/>
      <c r="K8" s="143"/>
      <c r="L8" s="143"/>
    </row>
    <row r="9" s="104" customFormat="true" ht="30" customHeight="true" spans="1:12">
      <c r="A9" s="120" t="s">
        <v>258</v>
      </c>
      <c r="B9" s="121"/>
      <c r="C9" s="121"/>
      <c r="D9" s="121"/>
      <c r="E9" s="135"/>
      <c r="F9" s="135"/>
      <c r="G9" s="124" t="s">
        <v>259</v>
      </c>
      <c r="H9" s="119">
        <f t="shared" ref="H9:J9" si="1">SUM(H10:H14)</f>
        <v>199.72</v>
      </c>
      <c r="I9" s="119">
        <f t="shared" si="1"/>
        <v>69.56</v>
      </c>
      <c r="J9" s="119">
        <f t="shared" si="1"/>
        <v>55.75</v>
      </c>
      <c r="K9" s="144">
        <f>J9/H9-1</f>
        <v>-0.720859202884038</v>
      </c>
      <c r="L9" s="144">
        <f>K9/I9-1</f>
        <v>-1.01036312827608</v>
      </c>
    </row>
    <row r="10" s="104" customFormat="true" ht="30" customHeight="true" spans="1:12">
      <c r="A10" s="122" t="s">
        <v>260</v>
      </c>
      <c r="B10" s="121"/>
      <c r="C10" s="121"/>
      <c r="D10" s="121"/>
      <c r="E10" s="135"/>
      <c r="F10" s="135"/>
      <c r="G10" s="139" t="s">
        <v>261</v>
      </c>
      <c r="H10" s="119"/>
      <c r="I10" s="119">
        <v>34.67</v>
      </c>
      <c r="J10" s="119">
        <v>30</v>
      </c>
      <c r="K10" s="144"/>
      <c r="L10" s="144"/>
    </row>
    <row r="11" s="104" customFormat="true" ht="30" customHeight="true" spans="1:12">
      <c r="A11" s="122" t="s">
        <v>262</v>
      </c>
      <c r="B11" s="121"/>
      <c r="C11" s="121">
        <v>172.8</v>
      </c>
      <c r="D11" s="121"/>
      <c r="E11" s="135"/>
      <c r="F11" s="135"/>
      <c r="G11" s="124" t="s">
        <v>263</v>
      </c>
      <c r="H11" s="119"/>
      <c r="I11" s="119"/>
      <c r="J11" s="119"/>
      <c r="K11" s="144"/>
      <c r="L11" s="144"/>
    </row>
    <row r="12" s="104" customFormat="true" ht="30" customHeight="true" spans="1:12">
      <c r="A12" s="123" t="s">
        <v>264</v>
      </c>
      <c r="B12" s="121"/>
      <c r="C12" s="121"/>
      <c r="D12" s="121"/>
      <c r="E12" s="135"/>
      <c r="F12" s="135"/>
      <c r="G12" s="124" t="s">
        <v>265</v>
      </c>
      <c r="H12" s="119"/>
      <c r="I12" s="119"/>
      <c r="J12" s="119"/>
      <c r="K12" s="144"/>
      <c r="L12" s="144"/>
    </row>
    <row r="13" s="104" customFormat="true" ht="30" customHeight="true" spans="1:12">
      <c r="A13" s="123"/>
      <c r="B13" s="121"/>
      <c r="C13" s="121"/>
      <c r="D13" s="121"/>
      <c r="E13" s="135"/>
      <c r="F13" s="135"/>
      <c r="G13" s="138" t="s">
        <v>266</v>
      </c>
      <c r="H13" s="119"/>
      <c r="I13" s="119"/>
      <c r="J13" s="119"/>
      <c r="K13" s="144"/>
      <c r="L13" s="144"/>
    </row>
    <row r="14" s="104" customFormat="true" ht="30" customHeight="true" spans="1:12">
      <c r="A14" s="124"/>
      <c r="B14" s="125"/>
      <c r="C14" s="125"/>
      <c r="D14" s="125"/>
      <c r="E14" s="135"/>
      <c r="F14" s="135"/>
      <c r="G14" s="138" t="s">
        <v>267</v>
      </c>
      <c r="H14" s="119">
        <v>199.72</v>
      </c>
      <c r="I14" s="119">
        <v>34.89</v>
      </c>
      <c r="J14" s="119">
        <v>25.75</v>
      </c>
      <c r="K14" s="144">
        <f>J14/H14-1</f>
        <v>-0.871069497296215</v>
      </c>
      <c r="L14" s="144">
        <f>K14/I14-1</f>
        <v>-1.02496616501279</v>
      </c>
    </row>
    <row r="15" s="105" customFormat="true" ht="30" customHeight="true" spans="1:12">
      <c r="A15" s="126" t="s">
        <v>268</v>
      </c>
      <c r="B15" s="127">
        <f>B16+B17+B19</f>
        <v>33.98</v>
      </c>
      <c r="C15" s="127">
        <f>C16+C17+C19</f>
        <v>34.67</v>
      </c>
      <c r="D15" s="127">
        <f>D16+D17+D19</f>
        <v>30</v>
      </c>
      <c r="E15" s="135">
        <f>D15/B15-1</f>
        <v>-0.117127722189523</v>
      </c>
      <c r="F15" s="135">
        <f>E15/C15-1</f>
        <v>-1.00337835945167</v>
      </c>
      <c r="G15" s="140" t="s">
        <v>269</v>
      </c>
      <c r="H15" s="141">
        <f t="shared" ref="H15:J15" si="2">SUM(H16:H19)</f>
        <v>71.031</v>
      </c>
      <c r="I15" s="141">
        <f t="shared" si="2"/>
        <v>150.26</v>
      </c>
      <c r="J15" s="141">
        <f t="shared" si="2"/>
        <v>11.04</v>
      </c>
      <c r="K15" s="143">
        <f>J15/H15-1</f>
        <v>-0.844574903915192</v>
      </c>
      <c r="L15" s="143">
        <f>K15/I15-1</f>
        <v>-1.00562075671446</v>
      </c>
    </row>
    <row r="16" s="104" customFormat="true" ht="30" customHeight="true" spans="1:12">
      <c r="A16" s="128" t="s">
        <v>270</v>
      </c>
      <c r="B16" s="129"/>
      <c r="C16" s="129">
        <v>0.69</v>
      </c>
      <c r="D16" s="129">
        <v>30</v>
      </c>
      <c r="E16" s="137"/>
      <c r="F16" s="137"/>
      <c r="G16" s="130" t="s">
        <v>271</v>
      </c>
      <c r="H16" s="119"/>
      <c r="I16" s="119"/>
      <c r="J16" s="119"/>
      <c r="K16" s="143"/>
      <c r="L16" s="143"/>
    </row>
    <row r="17" s="104" customFormat="true" ht="30" customHeight="true" spans="1:12">
      <c r="A17" s="128" t="s">
        <v>272</v>
      </c>
      <c r="B17" s="129"/>
      <c r="C17" s="129"/>
      <c r="D17" s="129"/>
      <c r="E17" s="135"/>
      <c r="F17" s="135"/>
      <c r="G17" s="130" t="s">
        <v>273</v>
      </c>
      <c r="H17" s="119"/>
      <c r="I17" s="119"/>
      <c r="J17" s="119"/>
      <c r="K17" s="143"/>
      <c r="L17" s="143"/>
    </row>
    <row r="18" s="104" customFormat="true" ht="30" customHeight="true" spans="1:12">
      <c r="A18" s="128"/>
      <c r="B18" s="129"/>
      <c r="C18" s="129"/>
      <c r="D18" s="129"/>
      <c r="E18" s="135"/>
      <c r="F18" s="135"/>
      <c r="G18" s="128" t="s">
        <v>274</v>
      </c>
      <c r="H18" s="119">
        <v>71.031</v>
      </c>
      <c r="I18" s="119">
        <v>150.26</v>
      </c>
      <c r="J18" s="119">
        <v>11.04</v>
      </c>
      <c r="K18" s="144">
        <f>J18/H18-1</f>
        <v>-0.844574903915192</v>
      </c>
      <c r="L18" s="144">
        <f>K18/I18-1</f>
        <v>-1.00562075671446</v>
      </c>
    </row>
    <row r="19" s="104" customFormat="true" ht="30" customHeight="true" spans="1:12">
      <c r="A19" s="130" t="s">
        <v>275</v>
      </c>
      <c r="B19" s="129">
        <v>33.98</v>
      </c>
      <c r="C19" s="129">
        <v>33.98</v>
      </c>
      <c r="D19" s="129"/>
      <c r="E19" s="137">
        <f>D19/B19-1</f>
        <v>-1</v>
      </c>
      <c r="F19" s="137">
        <f>E19/C19-1</f>
        <v>-1.02942907592702</v>
      </c>
      <c r="G19" s="128" t="s">
        <v>276</v>
      </c>
      <c r="H19" s="121"/>
      <c r="I19" s="121"/>
      <c r="J19" s="121"/>
      <c r="K19" s="144"/>
      <c r="L19" s="144"/>
    </row>
    <row r="20" s="104" customFormat="true" ht="30" customHeight="true" spans="1:12">
      <c r="A20" s="131" t="s">
        <v>247</v>
      </c>
      <c r="B20" s="132">
        <f>B7+B15</f>
        <v>270.75</v>
      </c>
      <c r="C20" s="132">
        <f t="shared" ref="C20:J20" si="3">C7+C15</f>
        <v>219.82</v>
      </c>
      <c r="D20" s="132">
        <f t="shared" si="3"/>
        <v>66.79</v>
      </c>
      <c r="E20" s="135">
        <f>D20/B20-1</f>
        <v>-0.75331486611265</v>
      </c>
      <c r="F20" s="135">
        <f>E20/C20-1</f>
        <v>-1.00342696236063</v>
      </c>
      <c r="G20" s="131" t="s">
        <v>248</v>
      </c>
      <c r="H20" s="136">
        <f t="shared" si="3"/>
        <v>270.751</v>
      </c>
      <c r="I20" s="136">
        <f t="shared" si="3"/>
        <v>219.82</v>
      </c>
      <c r="J20" s="136">
        <f t="shared" si="3"/>
        <v>66.79</v>
      </c>
      <c r="K20" s="143">
        <f>J20/H20-1</f>
        <v>-0.753315777227046</v>
      </c>
      <c r="L20" s="143">
        <f>K20/I20-1</f>
        <v>-1.00342696650545</v>
      </c>
    </row>
  </sheetData>
  <mergeCells count="12">
    <mergeCell ref="A2:L2"/>
    <mergeCell ref="J3:L3"/>
    <mergeCell ref="E4:F4"/>
    <mergeCell ref="K4:L4"/>
    <mergeCell ref="A4:A5"/>
    <mergeCell ref="B4:B5"/>
    <mergeCell ref="C4:C5"/>
    <mergeCell ref="D4:D5"/>
    <mergeCell ref="G4:G5"/>
    <mergeCell ref="H4:H5"/>
    <mergeCell ref="I4:I5"/>
    <mergeCell ref="J4:J5"/>
  </mergeCells>
  <printOptions horizontalCentered="true"/>
  <pageMargins left="0.590277777777778" right="0.590277777777778" top="1.14166666666667" bottom="0.786805555555556" header="0.393055555555556" footer="0.393055555555556"/>
  <pageSetup paperSize="8" scale="96" fitToHeight="0" orientation="landscape" blackAndWhite="true" horizontalDpi="600"/>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0"/>
    <pageSetUpPr fitToPage="true"/>
  </sheetPr>
  <dimension ref="A1:J13"/>
  <sheetViews>
    <sheetView zoomScale="70" zoomScaleNormal="70" workbookViewId="0">
      <selection activeCell="E39" sqref="E39"/>
    </sheetView>
  </sheetViews>
  <sheetFormatPr defaultColWidth="9" defaultRowHeight="14.25"/>
  <cols>
    <col min="1" max="1" width="10.625" style="72" customWidth="true"/>
    <col min="2" max="2" width="40.625" style="73" customWidth="true"/>
    <col min="3" max="4" width="18.625" style="74" customWidth="true"/>
    <col min="5" max="5" width="17.8333333333333" style="75" customWidth="true"/>
    <col min="6" max="6" width="21.6083333333333" style="74" customWidth="true"/>
    <col min="7" max="7" width="21.425" style="74" customWidth="true"/>
    <col min="8" max="8" width="16.1666666666667" style="75" customWidth="true"/>
    <col min="9" max="10" width="18.625" style="74" customWidth="true"/>
    <col min="11" max="16384" width="9" style="72"/>
  </cols>
  <sheetData>
    <row r="1" s="66" customFormat="true" ht="21" customHeight="true" spans="1:10">
      <c r="A1" s="76" t="s">
        <v>423</v>
      </c>
      <c r="B1" s="76"/>
      <c r="C1" s="74"/>
      <c r="D1" s="74"/>
      <c r="E1" s="75"/>
      <c r="F1" s="74"/>
      <c r="G1" s="74"/>
      <c r="H1" s="75"/>
      <c r="I1" s="74"/>
      <c r="J1" s="74"/>
    </row>
    <row r="2" s="67" customFormat="true" ht="40" customHeight="true" spans="2:10">
      <c r="B2" s="77" t="s">
        <v>424</v>
      </c>
      <c r="C2" s="78"/>
      <c r="D2" s="78"/>
      <c r="E2" s="94"/>
      <c r="F2" s="78"/>
      <c r="G2" s="78"/>
      <c r="H2" s="94"/>
      <c r="I2" s="78"/>
      <c r="J2" s="78"/>
    </row>
    <row r="3" s="68" customFormat="true" ht="40" customHeight="true" spans="2:10">
      <c r="B3" s="79"/>
      <c r="C3" s="80"/>
      <c r="D3" s="80"/>
      <c r="E3" s="95"/>
      <c r="F3" s="80"/>
      <c r="G3" s="80"/>
      <c r="H3" s="95"/>
      <c r="I3" s="100" t="s">
        <v>251</v>
      </c>
      <c r="J3" s="100"/>
    </row>
    <row r="4" s="69" customFormat="true" ht="27" customHeight="true" spans="1:10">
      <c r="A4" s="81" t="s">
        <v>5</v>
      </c>
      <c r="B4" s="82" t="s">
        <v>377</v>
      </c>
      <c r="C4" s="83" t="s">
        <v>278</v>
      </c>
      <c r="D4" s="83"/>
      <c r="E4" s="96"/>
      <c r="F4" s="83" t="s">
        <v>279</v>
      </c>
      <c r="G4" s="83"/>
      <c r="H4" s="96"/>
      <c r="I4" s="83" t="s">
        <v>280</v>
      </c>
      <c r="J4" s="83"/>
    </row>
    <row r="5" s="69" customFormat="true" ht="63" customHeight="true" spans="1:10">
      <c r="A5" s="81"/>
      <c r="B5" s="82"/>
      <c r="C5" s="83" t="s">
        <v>378</v>
      </c>
      <c r="D5" s="83" t="s">
        <v>379</v>
      </c>
      <c r="E5" s="97" t="s">
        <v>380</v>
      </c>
      <c r="F5" s="83" t="s">
        <v>378</v>
      </c>
      <c r="G5" s="83" t="s">
        <v>379</v>
      </c>
      <c r="H5" s="97" t="s">
        <v>380</v>
      </c>
      <c r="I5" s="83" t="s">
        <v>378</v>
      </c>
      <c r="J5" s="83" t="s">
        <v>379</v>
      </c>
    </row>
    <row r="6" s="70" customFormat="true" ht="35" customHeight="true" spans="1:10">
      <c r="A6" s="84"/>
      <c r="B6" s="85" t="s">
        <v>281</v>
      </c>
      <c r="C6" s="86">
        <f t="shared" ref="C6:G6" si="0">SUM(C7:C13)</f>
        <v>471676</v>
      </c>
      <c r="D6" s="86">
        <f t="shared" si="0"/>
        <v>506262</v>
      </c>
      <c r="E6" s="98">
        <f t="shared" ref="E6:E13" si="1">(D6-C6)/C6</f>
        <v>0.0733257575115121</v>
      </c>
      <c r="F6" s="86">
        <f t="shared" si="0"/>
        <v>514125</v>
      </c>
      <c r="G6" s="86">
        <f t="shared" si="0"/>
        <v>495150</v>
      </c>
      <c r="H6" s="98">
        <f t="shared" ref="H6:H13" si="2">(G6-F6)/F6</f>
        <v>-0.0369073668854851</v>
      </c>
      <c r="I6" s="86">
        <f>I8+I9</f>
        <v>106456</v>
      </c>
      <c r="J6" s="86">
        <f>J8+J9</f>
        <v>117566</v>
      </c>
    </row>
    <row r="7" s="71" customFormat="true" ht="40" customHeight="true" spans="1:10">
      <c r="A7" s="87" t="s">
        <v>8</v>
      </c>
      <c r="B7" s="88" t="s">
        <v>381</v>
      </c>
      <c r="C7" s="89">
        <v>199428</v>
      </c>
      <c r="D7" s="90">
        <v>219997</v>
      </c>
      <c r="E7" s="99">
        <f t="shared" si="1"/>
        <v>0.103139980343783</v>
      </c>
      <c r="F7" s="89">
        <v>197864</v>
      </c>
      <c r="G7" s="90">
        <v>219997</v>
      </c>
      <c r="H7" s="99">
        <f t="shared" si="2"/>
        <v>0.111859661181418</v>
      </c>
      <c r="I7" s="86"/>
      <c r="J7" s="89"/>
    </row>
    <row r="8" s="71" customFormat="true" ht="40" customHeight="true" spans="1:10">
      <c r="A8" s="87" t="s">
        <v>11</v>
      </c>
      <c r="B8" s="88" t="s">
        <v>382</v>
      </c>
      <c r="C8" s="89">
        <v>69437</v>
      </c>
      <c r="D8" s="90">
        <v>72397</v>
      </c>
      <c r="E8" s="99">
        <f t="shared" si="1"/>
        <v>0.0426285697826807</v>
      </c>
      <c r="F8" s="89">
        <v>65861</v>
      </c>
      <c r="G8" s="90">
        <v>70570</v>
      </c>
      <c r="H8" s="99">
        <f t="shared" si="2"/>
        <v>0.0714990662152108</v>
      </c>
      <c r="I8" s="89">
        <v>29293</v>
      </c>
      <c r="J8" s="89">
        <v>31118</v>
      </c>
    </row>
    <row r="9" s="71" customFormat="true" ht="40" customHeight="true" spans="1:10">
      <c r="A9" s="87" t="s">
        <v>14</v>
      </c>
      <c r="B9" s="88" t="s">
        <v>383</v>
      </c>
      <c r="C9" s="89">
        <v>29461</v>
      </c>
      <c r="D9" s="90">
        <v>32420</v>
      </c>
      <c r="E9" s="99">
        <f t="shared" si="1"/>
        <v>0.100437867010624</v>
      </c>
      <c r="F9" s="89">
        <v>20610</v>
      </c>
      <c r="G9" s="90">
        <v>23135</v>
      </c>
      <c r="H9" s="99">
        <f t="shared" si="2"/>
        <v>0.12251334303736</v>
      </c>
      <c r="I9" s="89">
        <v>77163</v>
      </c>
      <c r="J9" s="89">
        <v>86448</v>
      </c>
    </row>
    <row r="10" s="71" customFormat="true" ht="40" customHeight="true" spans="1:10">
      <c r="A10" s="87" t="s">
        <v>16</v>
      </c>
      <c r="B10" s="88" t="s">
        <v>384</v>
      </c>
      <c r="C10" s="89">
        <v>82789</v>
      </c>
      <c r="D10" s="90">
        <v>80294</v>
      </c>
      <c r="E10" s="99">
        <f t="shared" si="1"/>
        <v>-0.0301368539298699</v>
      </c>
      <c r="F10" s="89">
        <v>138573</v>
      </c>
      <c r="G10" s="90">
        <v>80294</v>
      </c>
      <c r="H10" s="99">
        <f t="shared" si="2"/>
        <v>-0.420565333795184</v>
      </c>
      <c r="I10" s="89"/>
      <c r="J10" s="89"/>
    </row>
    <row r="11" s="71" customFormat="true" ht="40" customHeight="true" spans="1:10">
      <c r="A11" s="87" t="s">
        <v>18</v>
      </c>
      <c r="B11" s="88" t="s">
        <v>385</v>
      </c>
      <c r="C11" s="89">
        <v>78304</v>
      </c>
      <c r="D11" s="90">
        <v>90294</v>
      </c>
      <c r="E11" s="99">
        <f t="shared" si="1"/>
        <v>0.153121168778096</v>
      </c>
      <c r="F11" s="89">
        <v>78304</v>
      </c>
      <c r="G11" s="90">
        <v>90294</v>
      </c>
      <c r="H11" s="99">
        <f t="shared" si="2"/>
        <v>0.153121168778096</v>
      </c>
      <c r="I11" s="89"/>
      <c r="J11" s="89"/>
    </row>
    <row r="12" s="71" customFormat="true" ht="40" customHeight="true" spans="1:10">
      <c r="A12" s="91" t="s">
        <v>21</v>
      </c>
      <c r="B12" s="92" t="s">
        <v>386</v>
      </c>
      <c r="C12" s="89">
        <v>4213</v>
      </c>
      <c r="D12" s="90">
        <v>3660</v>
      </c>
      <c r="E12" s="99">
        <f t="shared" si="1"/>
        <v>-0.131260384524092</v>
      </c>
      <c r="F12" s="89">
        <v>2842</v>
      </c>
      <c r="G12" s="90">
        <v>3660</v>
      </c>
      <c r="H12" s="99">
        <f t="shared" si="2"/>
        <v>0.287825475017593</v>
      </c>
      <c r="I12" s="89"/>
      <c r="J12" s="89"/>
    </row>
    <row r="13" s="71" customFormat="true" ht="40" customHeight="true" spans="1:10">
      <c r="A13" s="87" t="s">
        <v>24</v>
      </c>
      <c r="B13" s="93" t="s">
        <v>387</v>
      </c>
      <c r="C13" s="89">
        <v>8044</v>
      </c>
      <c r="D13" s="90">
        <v>7200</v>
      </c>
      <c r="E13" s="99">
        <f t="shared" si="1"/>
        <v>-0.104922923918449</v>
      </c>
      <c r="F13" s="89">
        <v>10071</v>
      </c>
      <c r="G13" s="90">
        <v>7200</v>
      </c>
      <c r="H13" s="99">
        <f t="shared" si="2"/>
        <v>-0.285075960679178</v>
      </c>
      <c r="I13" s="89"/>
      <c r="J13" s="89"/>
    </row>
  </sheetData>
  <mergeCells count="7">
    <mergeCell ref="B2:J2"/>
    <mergeCell ref="I3:J3"/>
    <mergeCell ref="C4:E4"/>
    <mergeCell ref="F4:H4"/>
    <mergeCell ref="I4:J4"/>
    <mergeCell ref="A4:A6"/>
    <mergeCell ref="B4:B5"/>
  </mergeCells>
  <printOptions horizontalCentered="true"/>
  <pageMargins left="0.590277777777778" right="0.590277777777778" top="1.14166666666667" bottom="0.786805555555556" header="0.393055555555556" footer="0.393055555555556"/>
  <pageSetup paperSize="8" scale="98" fitToHeight="0" orientation="landscape" blackAndWhite="true" horizontalDpi="600"/>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L35"/>
  <sheetViews>
    <sheetView view="pageBreakPreview" zoomScaleNormal="100" zoomScaleSheetLayoutView="100" workbookViewId="0">
      <selection activeCell="C20" sqref="C20"/>
    </sheetView>
  </sheetViews>
  <sheetFormatPr defaultColWidth="9" defaultRowHeight="14.25"/>
  <cols>
    <col min="1" max="1" width="4.94166666666667" style="46" customWidth="true"/>
    <col min="2" max="2" width="6.93333333333333" style="46" customWidth="true"/>
    <col min="3" max="3" width="14.125" style="46" customWidth="true"/>
    <col min="4" max="4" width="32.5" style="46" customWidth="true"/>
    <col min="5" max="5" width="11.0583333333333" style="46" customWidth="true"/>
    <col min="6" max="6" width="12.4666666666667" style="46" customWidth="true"/>
    <col min="7" max="7" width="11.4083333333333" style="46" customWidth="true"/>
    <col min="8" max="8" width="11.7583333333333" style="46" customWidth="true"/>
    <col min="9" max="9" width="15.4083333333333" style="46" customWidth="true"/>
    <col min="10" max="10" width="103.566666666667" style="46" customWidth="true"/>
    <col min="11" max="194" width="10" style="46" customWidth="true"/>
    <col min="195" max="16384" width="9" style="46"/>
  </cols>
  <sheetData>
    <row r="1" s="46" customFormat="true" spans="1:2">
      <c r="A1" s="47" t="s">
        <v>425</v>
      </c>
      <c r="B1" s="47"/>
    </row>
    <row r="2" s="46" customFormat="true" ht="30" customHeight="true" spans="1:194">
      <c r="A2" s="48" t="s">
        <v>49</v>
      </c>
      <c r="B2" s="48"/>
      <c r="C2" s="48"/>
      <c r="D2" s="48"/>
      <c r="E2" s="48"/>
      <c r="F2" s="48"/>
      <c r="G2" s="48"/>
      <c r="H2" s="48"/>
      <c r="I2" s="48"/>
      <c r="J2" s="48"/>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row>
    <row r="3" s="46" customFormat="true" ht="21" customHeight="true" spans="1:194">
      <c r="A3" s="49"/>
      <c r="B3" s="50"/>
      <c r="C3" s="50"/>
      <c r="D3" s="51"/>
      <c r="E3" s="55"/>
      <c r="F3" s="56"/>
      <c r="G3" s="56"/>
      <c r="H3" s="56"/>
      <c r="I3" s="56"/>
      <c r="J3" s="56" t="s">
        <v>56</v>
      </c>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row>
    <row r="4" s="46" customFormat="true" ht="48" customHeight="true" spans="1:194">
      <c r="A4" s="52" t="s">
        <v>5</v>
      </c>
      <c r="B4" s="52" t="s">
        <v>426</v>
      </c>
      <c r="C4" s="52" t="s">
        <v>427</v>
      </c>
      <c r="D4" s="52" t="s">
        <v>428</v>
      </c>
      <c r="E4" s="57" t="s">
        <v>429</v>
      </c>
      <c r="F4" s="57" t="s">
        <v>430</v>
      </c>
      <c r="G4" s="57" t="s">
        <v>431</v>
      </c>
      <c r="H4" s="57" t="s">
        <v>432</v>
      </c>
      <c r="I4" s="57" t="s">
        <v>433</v>
      </c>
      <c r="J4" s="57" t="s">
        <v>434</v>
      </c>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row>
    <row r="5" s="46" customFormat="true" ht="44" customHeight="true" spans="1:194">
      <c r="A5" s="52" t="s">
        <v>281</v>
      </c>
      <c r="B5" s="52"/>
      <c r="C5" s="52"/>
      <c r="D5" s="52"/>
      <c r="E5" s="58">
        <f>SUBTOTAL(9,E6:E35)</f>
        <v>349654</v>
      </c>
      <c r="F5" s="59"/>
      <c r="G5" s="59"/>
      <c r="H5" s="59"/>
      <c r="I5" s="59"/>
      <c r="J5" s="59"/>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3"/>
      <c r="DL5" s="63"/>
      <c r="DM5" s="63"/>
      <c r="DN5" s="63"/>
      <c r="DO5" s="63"/>
      <c r="DP5" s="63"/>
      <c r="DQ5" s="63"/>
      <c r="DR5" s="63"/>
      <c r="DS5" s="63"/>
      <c r="DT5" s="63"/>
      <c r="DU5" s="63"/>
      <c r="DV5" s="63"/>
      <c r="DW5" s="63"/>
      <c r="DX5" s="63"/>
      <c r="DY5" s="63"/>
      <c r="DZ5" s="63"/>
      <c r="EA5" s="63"/>
      <c r="EB5" s="63"/>
      <c r="EC5" s="63"/>
      <c r="ED5" s="63"/>
      <c r="EE5" s="63"/>
      <c r="EF5" s="63"/>
      <c r="EG5" s="63"/>
      <c r="EH5" s="63"/>
      <c r="EI5" s="63"/>
      <c r="EJ5" s="63"/>
      <c r="EK5" s="63"/>
      <c r="EL5" s="63"/>
      <c r="EM5" s="63"/>
      <c r="EN5" s="63"/>
      <c r="EO5" s="63"/>
      <c r="EP5" s="63"/>
      <c r="EQ5" s="63"/>
      <c r="ER5" s="63"/>
      <c r="ES5" s="63"/>
      <c r="ET5" s="63"/>
      <c r="EU5" s="63"/>
      <c r="EV5" s="63"/>
      <c r="EW5" s="63"/>
      <c r="EX5" s="63"/>
      <c r="EY5" s="63"/>
      <c r="EZ5" s="63"/>
      <c r="FA5" s="63"/>
      <c r="FB5" s="63"/>
      <c r="FC5" s="63"/>
      <c r="FD5" s="63"/>
      <c r="FE5" s="63"/>
      <c r="FF5" s="63"/>
      <c r="FG5" s="63"/>
      <c r="FH5" s="63"/>
      <c r="FI5" s="63"/>
      <c r="FJ5" s="63"/>
      <c r="FK5" s="63"/>
      <c r="FL5" s="63"/>
      <c r="FM5" s="63"/>
      <c r="FN5" s="63"/>
      <c r="FO5" s="63"/>
      <c r="FP5" s="63"/>
      <c r="FQ5" s="63"/>
      <c r="FR5" s="63"/>
      <c r="FS5" s="63"/>
      <c r="FT5" s="63"/>
      <c r="FU5" s="63"/>
      <c r="FV5" s="63"/>
      <c r="FW5" s="63"/>
      <c r="FX5" s="63"/>
      <c r="FY5" s="63"/>
      <c r="FZ5" s="63"/>
      <c r="GA5" s="63"/>
      <c r="GB5" s="63"/>
      <c r="GC5" s="63"/>
      <c r="GD5" s="63"/>
      <c r="GE5" s="63"/>
      <c r="GF5" s="63"/>
      <c r="GG5" s="63"/>
      <c r="GH5" s="63"/>
      <c r="GI5" s="63"/>
      <c r="GJ5" s="63"/>
      <c r="GK5" s="63"/>
      <c r="GL5" s="63"/>
    </row>
    <row r="6" s="46" customFormat="true" ht="27" spans="1:194">
      <c r="A6" s="53">
        <v>1</v>
      </c>
      <c r="B6" s="53" t="s">
        <v>435</v>
      </c>
      <c r="C6" s="53" t="s">
        <v>436</v>
      </c>
      <c r="D6" s="54" t="s">
        <v>437</v>
      </c>
      <c r="E6" s="60">
        <v>3154</v>
      </c>
      <c r="F6" s="61" t="s">
        <v>438</v>
      </c>
      <c r="G6" s="61" t="s">
        <v>439</v>
      </c>
      <c r="H6" s="61">
        <v>20128.17</v>
      </c>
      <c r="I6" s="64">
        <v>44743</v>
      </c>
      <c r="J6" s="65" t="s">
        <v>440</v>
      </c>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row>
    <row r="7" s="46" customFormat="true" ht="40.5" spans="1:194">
      <c r="A7" s="53">
        <v>2</v>
      </c>
      <c r="B7" s="53" t="s">
        <v>435</v>
      </c>
      <c r="C7" s="53" t="s">
        <v>436</v>
      </c>
      <c r="D7" s="54" t="s">
        <v>441</v>
      </c>
      <c r="E7" s="60">
        <v>3000</v>
      </c>
      <c r="F7" s="61" t="s">
        <v>438</v>
      </c>
      <c r="G7" s="61" t="s">
        <v>439</v>
      </c>
      <c r="H7" s="61">
        <v>15436.56845</v>
      </c>
      <c r="I7" s="64">
        <v>44166</v>
      </c>
      <c r="J7" s="65" t="s">
        <v>442</v>
      </c>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49"/>
      <c r="FE7" s="49"/>
      <c r="FF7" s="49"/>
      <c r="FG7" s="49"/>
      <c r="FH7" s="49"/>
      <c r="FI7" s="49"/>
      <c r="FJ7" s="49"/>
      <c r="FK7" s="49"/>
      <c r="FL7" s="49"/>
      <c r="FM7" s="49"/>
      <c r="FN7" s="49"/>
      <c r="FO7" s="49"/>
      <c r="FP7" s="49"/>
      <c r="FQ7" s="49"/>
      <c r="FR7" s="49"/>
      <c r="FS7" s="49"/>
      <c r="FT7" s="49"/>
      <c r="FU7" s="49"/>
      <c r="FV7" s="49"/>
      <c r="FW7" s="49"/>
      <c r="FX7" s="49"/>
      <c r="FY7" s="49"/>
      <c r="FZ7" s="49"/>
      <c r="GA7" s="49"/>
      <c r="GB7" s="49"/>
      <c r="GC7" s="49"/>
      <c r="GD7" s="49"/>
      <c r="GE7" s="49"/>
      <c r="GF7" s="49"/>
      <c r="GG7" s="49"/>
      <c r="GH7" s="49"/>
      <c r="GI7" s="49"/>
      <c r="GJ7" s="49"/>
      <c r="GK7" s="49"/>
      <c r="GL7" s="49"/>
    </row>
    <row r="8" s="46" customFormat="true" ht="27" spans="1:194">
      <c r="A8" s="53">
        <v>3</v>
      </c>
      <c r="B8" s="53" t="s">
        <v>435</v>
      </c>
      <c r="C8" s="53" t="s">
        <v>443</v>
      </c>
      <c r="D8" s="54" t="s">
        <v>444</v>
      </c>
      <c r="E8" s="60">
        <v>110000</v>
      </c>
      <c r="F8" s="61" t="s">
        <v>445</v>
      </c>
      <c r="G8" s="61" t="s">
        <v>439</v>
      </c>
      <c r="H8" s="61">
        <v>446777</v>
      </c>
      <c r="I8" s="64">
        <v>44390</v>
      </c>
      <c r="J8" s="65" t="s">
        <v>446</v>
      </c>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row>
    <row r="9" s="46" customFormat="true" ht="40.5" spans="1:194">
      <c r="A9" s="53">
        <v>4</v>
      </c>
      <c r="B9" s="53" t="s">
        <v>435</v>
      </c>
      <c r="C9" s="53" t="s">
        <v>447</v>
      </c>
      <c r="D9" s="54" t="s">
        <v>448</v>
      </c>
      <c r="E9" s="60">
        <v>74000</v>
      </c>
      <c r="F9" s="61" t="s">
        <v>445</v>
      </c>
      <c r="G9" s="61" t="s">
        <v>449</v>
      </c>
      <c r="H9" s="61">
        <v>133311</v>
      </c>
      <c r="I9" s="64">
        <v>44985</v>
      </c>
      <c r="J9" s="65" t="s">
        <v>450</v>
      </c>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row>
    <row r="10" s="46" customFormat="true" ht="27" spans="1:194">
      <c r="A10" s="53">
        <v>5</v>
      </c>
      <c r="B10" s="53" t="s">
        <v>435</v>
      </c>
      <c r="C10" s="53" t="s">
        <v>443</v>
      </c>
      <c r="D10" s="54" t="s">
        <v>451</v>
      </c>
      <c r="E10" s="60">
        <v>40000</v>
      </c>
      <c r="F10" s="61" t="s">
        <v>445</v>
      </c>
      <c r="G10" s="61" t="s">
        <v>449</v>
      </c>
      <c r="H10" s="61">
        <v>180000</v>
      </c>
      <c r="I10" s="64">
        <v>44926</v>
      </c>
      <c r="J10" s="65" t="s">
        <v>452</v>
      </c>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row>
    <row r="11" s="46" customFormat="true" ht="40.5" spans="1:194">
      <c r="A11" s="53">
        <v>6</v>
      </c>
      <c r="B11" s="53" t="s">
        <v>435</v>
      </c>
      <c r="C11" s="53" t="s">
        <v>453</v>
      </c>
      <c r="D11" s="54" t="s">
        <v>454</v>
      </c>
      <c r="E11" s="60">
        <v>11000</v>
      </c>
      <c r="F11" s="61" t="s">
        <v>445</v>
      </c>
      <c r="G11" s="61" t="s">
        <v>439</v>
      </c>
      <c r="H11" s="61">
        <v>59922</v>
      </c>
      <c r="I11" s="64">
        <v>44864</v>
      </c>
      <c r="J11" s="65" t="s">
        <v>455</v>
      </c>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row>
    <row r="12" s="46" customFormat="true" ht="54" spans="1:194">
      <c r="A12" s="53">
        <v>7</v>
      </c>
      <c r="B12" s="53" t="s">
        <v>435</v>
      </c>
      <c r="C12" s="53" t="s">
        <v>436</v>
      </c>
      <c r="D12" s="54" t="s">
        <v>456</v>
      </c>
      <c r="E12" s="60">
        <v>10000</v>
      </c>
      <c r="F12" s="61" t="s">
        <v>445</v>
      </c>
      <c r="G12" s="61" t="s">
        <v>439</v>
      </c>
      <c r="H12" s="61">
        <v>85831</v>
      </c>
      <c r="I12" s="64">
        <v>44525</v>
      </c>
      <c r="J12" s="65" t="s">
        <v>457</v>
      </c>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row>
    <row r="13" s="46" customFormat="true" ht="40.5" spans="1:194">
      <c r="A13" s="53">
        <v>8</v>
      </c>
      <c r="B13" s="53" t="s">
        <v>435</v>
      </c>
      <c r="C13" s="53" t="s">
        <v>458</v>
      </c>
      <c r="D13" s="54" t="s">
        <v>459</v>
      </c>
      <c r="E13" s="60">
        <v>10000</v>
      </c>
      <c r="F13" s="61" t="s">
        <v>445</v>
      </c>
      <c r="G13" s="61" t="s">
        <v>439</v>
      </c>
      <c r="H13" s="61">
        <v>77204</v>
      </c>
      <c r="I13" s="64">
        <v>44513</v>
      </c>
      <c r="J13" s="65" t="s">
        <v>460</v>
      </c>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row>
    <row r="14" s="46" customFormat="true" ht="40.5" spans="1:194">
      <c r="A14" s="53">
        <v>9</v>
      </c>
      <c r="B14" s="53" t="s">
        <v>435</v>
      </c>
      <c r="C14" s="53" t="s">
        <v>461</v>
      </c>
      <c r="D14" s="54" t="s">
        <v>462</v>
      </c>
      <c r="E14" s="60">
        <v>10000</v>
      </c>
      <c r="F14" s="61" t="s">
        <v>445</v>
      </c>
      <c r="G14" s="61" t="s">
        <v>449</v>
      </c>
      <c r="H14" s="61">
        <v>42459</v>
      </c>
      <c r="I14" s="64">
        <v>44911</v>
      </c>
      <c r="J14" s="65" t="s">
        <v>463</v>
      </c>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row>
    <row r="15" s="46" customFormat="true" ht="40.5" spans="1:194">
      <c r="A15" s="53">
        <v>10</v>
      </c>
      <c r="B15" s="53" t="s">
        <v>435</v>
      </c>
      <c r="C15" s="53" t="s">
        <v>461</v>
      </c>
      <c r="D15" s="54" t="s">
        <v>464</v>
      </c>
      <c r="E15" s="60">
        <v>10000</v>
      </c>
      <c r="F15" s="61" t="s">
        <v>445</v>
      </c>
      <c r="G15" s="61" t="s">
        <v>449</v>
      </c>
      <c r="H15" s="61">
        <v>30860</v>
      </c>
      <c r="I15" s="64">
        <v>44921</v>
      </c>
      <c r="J15" s="65" t="s">
        <v>465</v>
      </c>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row>
    <row r="16" s="46" customFormat="true" ht="40.5" spans="1:194">
      <c r="A16" s="53">
        <v>11</v>
      </c>
      <c r="B16" s="53" t="s">
        <v>435</v>
      </c>
      <c r="C16" s="53" t="s">
        <v>466</v>
      </c>
      <c r="D16" s="54" t="s">
        <v>467</v>
      </c>
      <c r="E16" s="60">
        <v>10000</v>
      </c>
      <c r="F16" s="61" t="s">
        <v>445</v>
      </c>
      <c r="G16" s="61" t="s">
        <v>449</v>
      </c>
      <c r="H16" s="61">
        <v>204570</v>
      </c>
      <c r="I16" s="64">
        <v>44925</v>
      </c>
      <c r="J16" s="65" t="s">
        <v>468</v>
      </c>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row>
    <row r="17" s="46" customFormat="true" ht="54" spans="1:194">
      <c r="A17" s="53">
        <v>12</v>
      </c>
      <c r="B17" s="53" t="s">
        <v>435</v>
      </c>
      <c r="C17" s="53" t="s">
        <v>469</v>
      </c>
      <c r="D17" s="54" t="s">
        <v>470</v>
      </c>
      <c r="E17" s="60">
        <v>10000</v>
      </c>
      <c r="F17" s="61" t="s">
        <v>445</v>
      </c>
      <c r="G17" s="61" t="s">
        <v>439</v>
      </c>
      <c r="H17" s="61">
        <v>80687</v>
      </c>
      <c r="I17" s="64">
        <v>44773</v>
      </c>
      <c r="J17" s="65" t="s">
        <v>471</v>
      </c>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49"/>
      <c r="FE17" s="49"/>
      <c r="FF17" s="49"/>
      <c r="FG17" s="49"/>
      <c r="FH17" s="49"/>
      <c r="FI17" s="49"/>
      <c r="FJ17" s="49"/>
      <c r="FK17" s="49"/>
      <c r="FL17" s="49"/>
      <c r="FM17" s="49"/>
      <c r="FN17" s="49"/>
      <c r="FO17" s="49"/>
      <c r="FP17" s="49"/>
      <c r="FQ17" s="49"/>
      <c r="FR17" s="49"/>
      <c r="FS17" s="49"/>
      <c r="FT17" s="49"/>
      <c r="FU17" s="49"/>
      <c r="FV17" s="49"/>
      <c r="FW17" s="49"/>
      <c r="FX17" s="49"/>
      <c r="FY17" s="49"/>
      <c r="FZ17" s="49"/>
      <c r="GA17" s="49"/>
      <c r="GB17" s="49"/>
      <c r="GC17" s="49"/>
      <c r="GD17" s="49"/>
      <c r="GE17" s="49"/>
      <c r="GF17" s="49"/>
      <c r="GG17" s="49"/>
      <c r="GH17" s="49"/>
      <c r="GI17" s="49"/>
      <c r="GJ17" s="49"/>
      <c r="GK17" s="49"/>
      <c r="GL17" s="49"/>
    </row>
    <row r="18" s="46" customFormat="true" ht="27" spans="1:194">
      <c r="A18" s="53">
        <v>13</v>
      </c>
      <c r="B18" s="53" t="s">
        <v>435</v>
      </c>
      <c r="C18" s="53" t="s">
        <v>469</v>
      </c>
      <c r="D18" s="54" t="s">
        <v>472</v>
      </c>
      <c r="E18" s="60">
        <v>7000</v>
      </c>
      <c r="F18" s="61" t="s">
        <v>445</v>
      </c>
      <c r="G18" s="61" t="s">
        <v>449</v>
      </c>
      <c r="H18" s="61">
        <v>49168</v>
      </c>
      <c r="I18" s="64">
        <v>44923</v>
      </c>
      <c r="J18" s="65" t="s">
        <v>473</v>
      </c>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49"/>
      <c r="FE18" s="49"/>
      <c r="FF18" s="49"/>
      <c r="FG18" s="49"/>
      <c r="FH18" s="49"/>
      <c r="FI18" s="49"/>
      <c r="FJ18" s="49"/>
      <c r="FK18" s="49"/>
      <c r="FL18" s="49"/>
      <c r="FM18" s="49"/>
      <c r="FN18" s="49"/>
      <c r="FO18" s="49"/>
      <c r="FP18" s="49"/>
      <c r="FQ18" s="49"/>
      <c r="FR18" s="49"/>
      <c r="FS18" s="49"/>
      <c r="FT18" s="49"/>
      <c r="FU18" s="49"/>
      <c r="FV18" s="49"/>
      <c r="FW18" s="49"/>
      <c r="FX18" s="49"/>
      <c r="FY18" s="49"/>
      <c r="FZ18" s="49"/>
      <c r="GA18" s="49"/>
      <c r="GB18" s="49"/>
      <c r="GC18" s="49"/>
      <c r="GD18" s="49"/>
      <c r="GE18" s="49"/>
      <c r="GF18" s="49"/>
      <c r="GG18" s="49"/>
      <c r="GH18" s="49"/>
      <c r="GI18" s="49"/>
      <c r="GJ18" s="49"/>
      <c r="GK18" s="49"/>
      <c r="GL18" s="49"/>
    </row>
    <row r="19" s="46" customFormat="true" ht="40.5" spans="1:194">
      <c r="A19" s="53">
        <v>14</v>
      </c>
      <c r="B19" s="53" t="s">
        <v>435</v>
      </c>
      <c r="C19" s="53" t="s">
        <v>474</v>
      </c>
      <c r="D19" s="54" t="s">
        <v>475</v>
      </c>
      <c r="E19" s="60">
        <v>5000</v>
      </c>
      <c r="F19" s="61" t="s">
        <v>445</v>
      </c>
      <c r="G19" s="61" t="s">
        <v>439</v>
      </c>
      <c r="H19" s="61">
        <v>122949</v>
      </c>
      <c r="I19" s="64">
        <v>44135</v>
      </c>
      <c r="J19" s="65" t="s">
        <v>476</v>
      </c>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49"/>
      <c r="FE19" s="49"/>
      <c r="FF19" s="49"/>
      <c r="FG19" s="49"/>
      <c r="FH19" s="49"/>
      <c r="FI19" s="49"/>
      <c r="FJ19" s="49"/>
      <c r="FK19" s="49"/>
      <c r="FL19" s="49"/>
      <c r="FM19" s="49"/>
      <c r="FN19" s="49"/>
      <c r="FO19" s="49"/>
      <c r="FP19" s="49"/>
      <c r="FQ19" s="49"/>
      <c r="FR19" s="49"/>
      <c r="FS19" s="49"/>
      <c r="FT19" s="49"/>
      <c r="FU19" s="49"/>
      <c r="FV19" s="49"/>
      <c r="FW19" s="49"/>
      <c r="FX19" s="49"/>
      <c r="FY19" s="49"/>
      <c r="FZ19" s="49"/>
      <c r="GA19" s="49"/>
      <c r="GB19" s="49"/>
      <c r="GC19" s="49"/>
      <c r="GD19" s="49"/>
      <c r="GE19" s="49"/>
      <c r="GF19" s="49"/>
      <c r="GG19" s="49"/>
      <c r="GH19" s="49"/>
      <c r="GI19" s="49"/>
      <c r="GJ19" s="49"/>
      <c r="GK19" s="49"/>
      <c r="GL19" s="49"/>
    </row>
    <row r="20" s="46" customFormat="true" ht="40.5" spans="1:194">
      <c r="A20" s="53">
        <v>15</v>
      </c>
      <c r="B20" s="53" t="s">
        <v>435</v>
      </c>
      <c r="C20" s="53" t="s">
        <v>447</v>
      </c>
      <c r="D20" s="54" t="s">
        <v>477</v>
      </c>
      <c r="E20" s="60">
        <v>4000</v>
      </c>
      <c r="F20" s="61" t="s">
        <v>445</v>
      </c>
      <c r="G20" s="61" t="s">
        <v>439</v>
      </c>
      <c r="H20" s="61">
        <v>25531</v>
      </c>
      <c r="I20" s="64">
        <v>44864</v>
      </c>
      <c r="J20" s="65" t="s">
        <v>478</v>
      </c>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49"/>
      <c r="FE20" s="49"/>
      <c r="FF20" s="49"/>
      <c r="FG20" s="49"/>
      <c r="FH20" s="49"/>
      <c r="FI20" s="49"/>
      <c r="FJ20" s="49"/>
      <c r="FK20" s="49"/>
      <c r="FL20" s="49"/>
      <c r="FM20" s="49"/>
      <c r="FN20" s="49"/>
      <c r="FO20" s="49"/>
      <c r="FP20" s="49"/>
      <c r="FQ20" s="49"/>
      <c r="FR20" s="49"/>
      <c r="FS20" s="49"/>
      <c r="FT20" s="49"/>
      <c r="FU20" s="49"/>
      <c r="FV20" s="49"/>
      <c r="FW20" s="49"/>
      <c r="FX20" s="49"/>
      <c r="FY20" s="49"/>
      <c r="FZ20" s="49"/>
      <c r="GA20" s="49"/>
      <c r="GB20" s="49"/>
      <c r="GC20" s="49"/>
      <c r="GD20" s="49"/>
      <c r="GE20" s="49"/>
      <c r="GF20" s="49"/>
      <c r="GG20" s="49"/>
      <c r="GH20" s="49"/>
      <c r="GI20" s="49"/>
      <c r="GJ20" s="49"/>
      <c r="GK20" s="49"/>
      <c r="GL20" s="49"/>
    </row>
    <row r="21" s="46" customFormat="true" ht="27" spans="1:194">
      <c r="A21" s="53">
        <v>16</v>
      </c>
      <c r="B21" s="53" t="s">
        <v>435</v>
      </c>
      <c r="C21" s="53" t="s">
        <v>469</v>
      </c>
      <c r="D21" s="54" t="s">
        <v>479</v>
      </c>
      <c r="E21" s="60">
        <v>4000</v>
      </c>
      <c r="F21" s="61" t="s">
        <v>445</v>
      </c>
      <c r="G21" s="61" t="s">
        <v>439</v>
      </c>
      <c r="H21" s="61">
        <v>15323</v>
      </c>
      <c r="I21" s="64">
        <v>44835</v>
      </c>
      <c r="J21" s="65" t="s">
        <v>480</v>
      </c>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row>
    <row r="22" s="46" customFormat="true" ht="54" spans="1:194">
      <c r="A22" s="53">
        <v>17</v>
      </c>
      <c r="B22" s="53" t="s">
        <v>435</v>
      </c>
      <c r="C22" s="53" t="s">
        <v>481</v>
      </c>
      <c r="D22" s="54" t="s">
        <v>482</v>
      </c>
      <c r="E22" s="60">
        <v>4000</v>
      </c>
      <c r="F22" s="61" t="s">
        <v>445</v>
      </c>
      <c r="G22" s="61" t="s">
        <v>439</v>
      </c>
      <c r="H22" s="61">
        <v>12580</v>
      </c>
      <c r="I22" s="64">
        <v>44652</v>
      </c>
      <c r="J22" s="65" t="s">
        <v>483</v>
      </c>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row>
    <row r="23" s="46" customFormat="true" ht="27" spans="1:194">
      <c r="A23" s="53">
        <v>18</v>
      </c>
      <c r="B23" s="53" t="s">
        <v>435</v>
      </c>
      <c r="C23" s="53" t="s">
        <v>474</v>
      </c>
      <c r="D23" s="54" t="s">
        <v>484</v>
      </c>
      <c r="E23" s="60">
        <v>3000</v>
      </c>
      <c r="F23" s="61" t="s">
        <v>445</v>
      </c>
      <c r="G23" s="61" t="s">
        <v>439</v>
      </c>
      <c r="H23" s="61">
        <v>34742</v>
      </c>
      <c r="I23" s="64">
        <v>44638</v>
      </c>
      <c r="J23" s="65" t="s">
        <v>485</v>
      </c>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49"/>
      <c r="FE23" s="49"/>
      <c r="FF23" s="49"/>
      <c r="FG23" s="49"/>
      <c r="FH23" s="49"/>
      <c r="FI23" s="49"/>
      <c r="FJ23" s="49"/>
      <c r="FK23" s="49"/>
      <c r="FL23" s="49"/>
      <c r="FM23" s="49"/>
      <c r="FN23" s="49"/>
      <c r="FO23" s="49"/>
      <c r="FP23" s="49"/>
      <c r="FQ23" s="49"/>
      <c r="FR23" s="49"/>
      <c r="FS23" s="49"/>
      <c r="FT23" s="49"/>
      <c r="FU23" s="49"/>
      <c r="FV23" s="49"/>
      <c r="FW23" s="49"/>
      <c r="FX23" s="49"/>
      <c r="FY23" s="49"/>
      <c r="FZ23" s="49"/>
      <c r="GA23" s="49"/>
      <c r="GB23" s="49"/>
      <c r="GC23" s="49"/>
      <c r="GD23" s="49"/>
      <c r="GE23" s="49"/>
      <c r="GF23" s="49"/>
      <c r="GG23" s="49"/>
      <c r="GH23" s="49"/>
      <c r="GI23" s="49"/>
      <c r="GJ23" s="49"/>
      <c r="GK23" s="49"/>
      <c r="GL23" s="49"/>
    </row>
    <row r="24" s="46" customFormat="true" ht="54" spans="1:194">
      <c r="A24" s="53">
        <v>19</v>
      </c>
      <c r="B24" s="53" t="s">
        <v>435</v>
      </c>
      <c r="C24" s="53" t="s">
        <v>436</v>
      </c>
      <c r="D24" s="54" t="s">
        <v>486</v>
      </c>
      <c r="E24" s="60">
        <v>3000</v>
      </c>
      <c r="F24" s="61" t="s">
        <v>445</v>
      </c>
      <c r="G24" s="61" t="s">
        <v>449</v>
      </c>
      <c r="H24" s="61">
        <v>9212</v>
      </c>
      <c r="I24" s="64">
        <v>44915</v>
      </c>
      <c r="J24" s="65" t="s">
        <v>487</v>
      </c>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49"/>
      <c r="FE24" s="49"/>
      <c r="FF24" s="49"/>
      <c r="FG24" s="49"/>
      <c r="FH24" s="49"/>
      <c r="FI24" s="49"/>
      <c r="FJ24" s="49"/>
      <c r="FK24" s="49"/>
      <c r="FL24" s="49"/>
      <c r="FM24" s="49"/>
      <c r="FN24" s="49"/>
      <c r="FO24" s="49"/>
      <c r="FP24" s="49"/>
      <c r="FQ24" s="49"/>
      <c r="FR24" s="49"/>
      <c r="FS24" s="49"/>
      <c r="FT24" s="49"/>
      <c r="FU24" s="49"/>
      <c r="FV24" s="49"/>
      <c r="FW24" s="49"/>
      <c r="FX24" s="49"/>
      <c r="FY24" s="49"/>
      <c r="FZ24" s="49"/>
      <c r="GA24" s="49"/>
      <c r="GB24" s="49"/>
      <c r="GC24" s="49"/>
      <c r="GD24" s="49"/>
      <c r="GE24" s="49"/>
      <c r="GF24" s="49"/>
      <c r="GG24" s="49"/>
      <c r="GH24" s="49"/>
      <c r="GI24" s="49"/>
      <c r="GJ24" s="49"/>
      <c r="GK24" s="49"/>
      <c r="GL24" s="49"/>
    </row>
    <row r="25" s="46" customFormat="true" ht="27" spans="1:194">
      <c r="A25" s="53">
        <v>20</v>
      </c>
      <c r="B25" s="53" t="s">
        <v>435</v>
      </c>
      <c r="C25" s="53" t="s">
        <v>488</v>
      </c>
      <c r="D25" s="54" t="s">
        <v>489</v>
      </c>
      <c r="E25" s="60">
        <v>3000</v>
      </c>
      <c r="F25" s="61" t="s">
        <v>445</v>
      </c>
      <c r="G25" s="61" t="s">
        <v>439</v>
      </c>
      <c r="H25" s="61">
        <v>95300</v>
      </c>
      <c r="I25" s="64">
        <v>44087</v>
      </c>
      <c r="J25" s="65" t="s">
        <v>490</v>
      </c>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49"/>
      <c r="DY25" s="49"/>
      <c r="DZ25" s="49"/>
      <c r="EA25" s="49"/>
      <c r="EB25" s="49"/>
      <c r="EC25" s="49"/>
      <c r="ED25" s="49"/>
      <c r="EE25" s="49"/>
      <c r="EF25" s="49"/>
      <c r="EG25" s="49"/>
      <c r="EH25" s="49"/>
      <c r="EI25" s="49"/>
      <c r="EJ25" s="49"/>
      <c r="EK25" s="49"/>
      <c r="EL25" s="49"/>
      <c r="EM25" s="49"/>
      <c r="EN25" s="49"/>
      <c r="EO25" s="49"/>
      <c r="EP25" s="49"/>
      <c r="EQ25" s="49"/>
      <c r="ER25" s="49"/>
      <c r="ES25" s="49"/>
      <c r="ET25" s="49"/>
      <c r="EU25" s="49"/>
      <c r="EV25" s="49"/>
      <c r="EW25" s="49"/>
      <c r="EX25" s="49"/>
      <c r="EY25" s="49"/>
      <c r="EZ25" s="49"/>
      <c r="FA25" s="49"/>
      <c r="FB25" s="49"/>
      <c r="FC25" s="49"/>
      <c r="FD25" s="49"/>
      <c r="FE25" s="49"/>
      <c r="FF25" s="49"/>
      <c r="FG25" s="49"/>
      <c r="FH25" s="49"/>
      <c r="FI25" s="49"/>
      <c r="FJ25" s="49"/>
      <c r="FK25" s="49"/>
      <c r="FL25" s="49"/>
      <c r="FM25" s="49"/>
      <c r="FN25" s="49"/>
      <c r="FO25" s="49"/>
      <c r="FP25" s="49"/>
      <c r="FQ25" s="49"/>
      <c r="FR25" s="49"/>
      <c r="FS25" s="49"/>
      <c r="FT25" s="49"/>
      <c r="FU25" s="49"/>
      <c r="FV25" s="49"/>
      <c r="FW25" s="49"/>
      <c r="FX25" s="49"/>
      <c r="FY25" s="49"/>
      <c r="FZ25" s="49"/>
      <c r="GA25" s="49"/>
      <c r="GB25" s="49"/>
      <c r="GC25" s="49"/>
      <c r="GD25" s="49"/>
      <c r="GE25" s="49"/>
      <c r="GF25" s="49"/>
      <c r="GG25" s="49"/>
      <c r="GH25" s="49"/>
      <c r="GI25" s="49"/>
      <c r="GJ25" s="49"/>
      <c r="GK25" s="49"/>
      <c r="GL25" s="49"/>
    </row>
    <row r="26" s="46" customFormat="true" ht="40.5" spans="1:194">
      <c r="A26" s="53">
        <v>21</v>
      </c>
      <c r="B26" s="53" t="s">
        <v>435</v>
      </c>
      <c r="C26" s="53" t="s">
        <v>447</v>
      </c>
      <c r="D26" s="54" t="s">
        <v>491</v>
      </c>
      <c r="E26" s="60">
        <v>2000</v>
      </c>
      <c r="F26" s="61" t="s">
        <v>445</v>
      </c>
      <c r="G26" s="61" t="s">
        <v>449</v>
      </c>
      <c r="H26" s="61">
        <v>6768</v>
      </c>
      <c r="I26" s="64">
        <v>44985</v>
      </c>
      <c r="J26" s="65" t="s">
        <v>492</v>
      </c>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49"/>
      <c r="DY26" s="49"/>
      <c r="DZ26" s="49"/>
      <c r="EA26" s="49"/>
      <c r="EB26" s="49"/>
      <c r="EC26" s="49"/>
      <c r="ED26" s="49"/>
      <c r="EE26" s="49"/>
      <c r="EF26" s="49"/>
      <c r="EG26" s="49"/>
      <c r="EH26" s="49"/>
      <c r="EI26" s="49"/>
      <c r="EJ26" s="49"/>
      <c r="EK26" s="49"/>
      <c r="EL26" s="49"/>
      <c r="EM26" s="49"/>
      <c r="EN26" s="49"/>
      <c r="EO26" s="49"/>
      <c r="EP26" s="49"/>
      <c r="EQ26" s="49"/>
      <c r="ER26" s="49"/>
      <c r="ES26" s="49"/>
      <c r="ET26" s="49"/>
      <c r="EU26" s="49"/>
      <c r="EV26" s="49"/>
      <c r="EW26" s="49"/>
      <c r="EX26" s="49"/>
      <c r="EY26" s="49"/>
      <c r="EZ26" s="49"/>
      <c r="FA26" s="49"/>
      <c r="FB26" s="49"/>
      <c r="FC26" s="49"/>
      <c r="FD26" s="49"/>
      <c r="FE26" s="49"/>
      <c r="FF26" s="49"/>
      <c r="FG26" s="49"/>
      <c r="FH26" s="49"/>
      <c r="FI26" s="49"/>
      <c r="FJ26" s="49"/>
      <c r="FK26" s="49"/>
      <c r="FL26" s="49"/>
      <c r="FM26" s="49"/>
      <c r="FN26" s="49"/>
      <c r="FO26" s="49"/>
      <c r="FP26" s="49"/>
      <c r="FQ26" s="49"/>
      <c r="FR26" s="49"/>
      <c r="FS26" s="49"/>
      <c r="FT26" s="49"/>
      <c r="FU26" s="49"/>
      <c r="FV26" s="49"/>
      <c r="FW26" s="49"/>
      <c r="FX26" s="49"/>
      <c r="FY26" s="49"/>
      <c r="FZ26" s="49"/>
      <c r="GA26" s="49"/>
      <c r="GB26" s="49"/>
      <c r="GC26" s="49"/>
      <c r="GD26" s="49"/>
      <c r="GE26" s="49"/>
      <c r="GF26" s="49"/>
      <c r="GG26" s="49"/>
      <c r="GH26" s="49"/>
      <c r="GI26" s="49"/>
      <c r="GJ26" s="49"/>
      <c r="GK26" s="49"/>
      <c r="GL26" s="49"/>
    </row>
    <row r="27" s="46" customFormat="true" ht="27" spans="1:194">
      <c r="A27" s="53">
        <v>22</v>
      </c>
      <c r="B27" s="53" t="s">
        <v>435</v>
      </c>
      <c r="C27" s="53" t="s">
        <v>474</v>
      </c>
      <c r="D27" s="54" t="s">
        <v>493</v>
      </c>
      <c r="E27" s="60">
        <v>2000</v>
      </c>
      <c r="F27" s="61" t="s">
        <v>445</v>
      </c>
      <c r="G27" s="61" t="s">
        <v>439</v>
      </c>
      <c r="H27" s="61">
        <v>8511</v>
      </c>
      <c r="I27" s="64">
        <v>44638</v>
      </c>
      <c r="J27" s="65" t="s">
        <v>494</v>
      </c>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c r="CU27" s="49"/>
      <c r="CV27" s="49"/>
      <c r="CW27" s="49"/>
      <c r="CX27" s="49"/>
      <c r="CY27" s="49"/>
      <c r="CZ27" s="49"/>
      <c r="DA27" s="49"/>
      <c r="DB27" s="49"/>
      <c r="DC27" s="49"/>
      <c r="DD27" s="49"/>
      <c r="DE27" s="49"/>
      <c r="DF27" s="49"/>
      <c r="DG27" s="49"/>
      <c r="DH27" s="49"/>
      <c r="DI27" s="49"/>
      <c r="DJ27" s="49"/>
      <c r="DK27" s="49"/>
      <c r="DL27" s="49"/>
      <c r="DM27" s="49"/>
      <c r="DN27" s="49"/>
      <c r="DO27" s="49"/>
      <c r="DP27" s="49"/>
      <c r="DQ27" s="49"/>
      <c r="DR27" s="49"/>
      <c r="DS27" s="49"/>
      <c r="DT27" s="49"/>
      <c r="DU27" s="49"/>
      <c r="DV27" s="49"/>
      <c r="DW27" s="49"/>
      <c r="DX27" s="49"/>
      <c r="DY27" s="49"/>
      <c r="DZ27" s="49"/>
      <c r="EA27" s="49"/>
      <c r="EB27" s="49"/>
      <c r="EC27" s="49"/>
      <c r="ED27" s="49"/>
      <c r="EE27" s="49"/>
      <c r="EF27" s="49"/>
      <c r="EG27" s="49"/>
      <c r="EH27" s="49"/>
      <c r="EI27" s="49"/>
      <c r="EJ27" s="49"/>
      <c r="EK27" s="49"/>
      <c r="EL27" s="49"/>
      <c r="EM27" s="49"/>
      <c r="EN27" s="49"/>
      <c r="EO27" s="49"/>
      <c r="EP27" s="49"/>
      <c r="EQ27" s="49"/>
      <c r="ER27" s="49"/>
      <c r="ES27" s="49"/>
      <c r="ET27" s="49"/>
      <c r="EU27" s="49"/>
      <c r="EV27" s="49"/>
      <c r="EW27" s="49"/>
      <c r="EX27" s="49"/>
      <c r="EY27" s="49"/>
      <c r="EZ27" s="49"/>
      <c r="FA27" s="49"/>
      <c r="FB27" s="49"/>
      <c r="FC27" s="49"/>
      <c r="FD27" s="49"/>
      <c r="FE27" s="49"/>
      <c r="FF27" s="49"/>
      <c r="FG27" s="49"/>
      <c r="FH27" s="49"/>
      <c r="FI27" s="49"/>
      <c r="FJ27" s="49"/>
      <c r="FK27" s="49"/>
      <c r="FL27" s="49"/>
      <c r="FM27" s="49"/>
      <c r="FN27" s="49"/>
      <c r="FO27" s="49"/>
      <c r="FP27" s="49"/>
      <c r="FQ27" s="49"/>
      <c r="FR27" s="49"/>
      <c r="FS27" s="49"/>
      <c r="FT27" s="49"/>
      <c r="FU27" s="49"/>
      <c r="FV27" s="49"/>
      <c r="FW27" s="49"/>
      <c r="FX27" s="49"/>
      <c r="FY27" s="49"/>
      <c r="FZ27" s="49"/>
      <c r="GA27" s="49"/>
      <c r="GB27" s="49"/>
      <c r="GC27" s="49"/>
      <c r="GD27" s="49"/>
      <c r="GE27" s="49"/>
      <c r="GF27" s="49"/>
      <c r="GG27" s="49"/>
      <c r="GH27" s="49"/>
      <c r="GI27" s="49"/>
      <c r="GJ27" s="49"/>
      <c r="GK27" s="49"/>
      <c r="GL27" s="49"/>
    </row>
    <row r="28" s="46" customFormat="true" ht="27" spans="1:194">
      <c r="A28" s="53">
        <v>23</v>
      </c>
      <c r="B28" s="53" t="s">
        <v>435</v>
      </c>
      <c r="C28" s="53" t="s">
        <v>466</v>
      </c>
      <c r="D28" s="54" t="s">
        <v>495</v>
      </c>
      <c r="E28" s="60">
        <v>2000</v>
      </c>
      <c r="F28" s="61" t="s">
        <v>445</v>
      </c>
      <c r="G28" s="61" t="s">
        <v>439</v>
      </c>
      <c r="H28" s="61">
        <v>189445</v>
      </c>
      <c r="I28" s="64">
        <v>44209</v>
      </c>
      <c r="J28" s="65" t="s">
        <v>496</v>
      </c>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c r="CU28" s="49"/>
      <c r="CV28" s="49"/>
      <c r="CW28" s="49"/>
      <c r="CX28" s="49"/>
      <c r="CY28" s="49"/>
      <c r="CZ28" s="49"/>
      <c r="DA28" s="49"/>
      <c r="DB28" s="49"/>
      <c r="DC28" s="49"/>
      <c r="DD28" s="49"/>
      <c r="DE28" s="49"/>
      <c r="DF28" s="49"/>
      <c r="DG28" s="49"/>
      <c r="DH28" s="49"/>
      <c r="DI28" s="49"/>
      <c r="DJ28" s="49"/>
      <c r="DK28" s="49"/>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c r="FO28" s="49"/>
      <c r="FP28" s="49"/>
      <c r="FQ28" s="49"/>
      <c r="FR28" s="49"/>
      <c r="FS28" s="49"/>
      <c r="FT28" s="49"/>
      <c r="FU28" s="49"/>
      <c r="FV28" s="49"/>
      <c r="FW28" s="49"/>
      <c r="FX28" s="49"/>
      <c r="FY28" s="49"/>
      <c r="FZ28" s="49"/>
      <c r="GA28" s="49"/>
      <c r="GB28" s="49"/>
      <c r="GC28" s="49"/>
      <c r="GD28" s="49"/>
      <c r="GE28" s="49"/>
      <c r="GF28" s="49"/>
      <c r="GG28" s="49"/>
      <c r="GH28" s="49"/>
      <c r="GI28" s="49"/>
      <c r="GJ28" s="49"/>
      <c r="GK28" s="49"/>
      <c r="GL28" s="49"/>
    </row>
    <row r="29" s="46" customFormat="true" ht="27" spans="1:194">
      <c r="A29" s="53">
        <v>24</v>
      </c>
      <c r="B29" s="53" t="s">
        <v>435</v>
      </c>
      <c r="C29" s="53" t="s">
        <v>497</v>
      </c>
      <c r="D29" s="54" t="s">
        <v>498</v>
      </c>
      <c r="E29" s="60">
        <v>2000</v>
      </c>
      <c r="F29" s="61" t="s">
        <v>445</v>
      </c>
      <c r="G29" s="61" t="s">
        <v>449</v>
      </c>
      <c r="H29" s="61">
        <v>4229</v>
      </c>
      <c r="I29" s="64">
        <v>44986</v>
      </c>
      <c r="J29" s="65" t="s">
        <v>499</v>
      </c>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c r="CU29" s="49"/>
      <c r="CV29" s="49"/>
      <c r="CW29" s="49"/>
      <c r="CX29" s="49"/>
      <c r="CY29" s="49"/>
      <c r="CZ29" s="49"/>
      <c r="DA29" s="49"/>
      <c r="DB29" s="49"/>
      <c r="DC29" s="49"/>
      <c r="DD29" s="49"/>
      <c r="DE29" s="49"/>
      <c r="DF29" s="49"/>
      <c r="DG29" s="49"/>
      <c r="DH29" s="49"/>
      <c r="DI29" s="49"/>
      <c r="DJ29" s="49"/>
      <c r="DK29" s="49"/>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c r="FO29" s="49"/>
      <c r="FP29" s="49"/>
      <c r="FQ29" s="49"/>
      <c r="FR29" s="49"/>
      <c r="FS29" s="49"/>
      <c r="FT29" s="49"/>
      <c r="FU29" s="49"/>
      <c r="FV29" s="49"/>
      <c r="FW29" s="49"/>
      <c r="FX29" s="49"/>
      <c r="FY29" s="49"/>
      <c r="FZ29" s="49"/>
      <c r="GA29" s="49"/>
      <c r="GB29" s="49"/>
      <c r="GC29" s="49"/>
      <c r="GD29" s="49"/>
      <c r="GE29" s="49"/>
      <c r="GF29" s="49"/>
      <c r="GG29" s="49"/>
      <c r="GH29" s="49"/>
      <c r="GI29" s="49"/>
      <c r="GJ29" s="49"/>
      <c r="GK29" s="49"/>
      <c r="GL29" s="49"/>
    </row>
    <row r="30" s="46" customFormat="true" ht="27" spans="1:194">
      <c r="A30" s="53">
        <v>25</v>
      </c>
      <c r="B30" s="53" t="s">
        <v>435</v>
      </c>
      <c r="C30" s="53" t="s">
        <v>500</v>
      </c>
      <c r="D30" s="54" t="s">
        <v>501</v>
      </c>
      <c r="E30" s="60">
        <v>2000</v>
      </c>
      <c r="F30" s="61" t="s">
        <v>445</v>
      </c>
      <c r="G30" s="61" t="s">
        <v>439</v>
      </c>
      <c r="H30" s="61">
        <v>45386</v>
      </c>
      <c r="I30" s="64">
        <v>44209</v>
      </c>
      <c r="J30" s="65" t="s">
        <v>502</v>
      </c>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c r="BV30" s="49"/>
      <c r="BW30" s="49"/>
      <c r="BX30" s="49"/>
      <c r="BY30" s="49"/>
      <c r="BZ30" s="49"/>
      <c r="CA30" s="49"/>
      <c r="CB30" s="49"/>
      <c r="CC30" s="49"/>
      <c r="CD30" s="49"/>
      <c r="CE30" s="49"/>
      <c r="CF30" s="49"/>
      <c r="CG30" s="49"/>
      <c r="CH30" s="49"/>
      <c r="CI30" s="49"/>
      <c r="CJ30" s="49"/>
      <c r="CK30" s="49"/>
      <c r="CL30" s="49"/>
      <c r="CM30" s="49"/>
      <c r="CN30" s="49"/>
      <c r="CO30" s="49"/>
      <c r="CP30" s="49"/>
      <c r="CQ30" s="49"/>
      <c r="CR30" s="49"/>
      <c r="CS30" s="49"/>
      <c r="CT30" s="49"/>
      <c r="CU30" s="49"/>
      <c r="CV30" s="49"/>
      <c r="CW30" s="49"/>
      <c r="CX30" s="49"/>
      <c r="CY30" s="49"/>
      <c r="CZ30" s="49"/>
      <c r="DA30" s="49"/>
      <c r="DB30" s="49"/>
      <c r="DC30" s="49"/>
      <c r="DD30" s="49"/>
      <c r="DE30" s="49"/>
      <c r="DF30" s="49"/>
      <c r="DG30" s="49"/>
      <c r="DH30" s="49"/>
      <c r="DI30" s="49"/>
      <c r="DJ30" s="49"/>
      <c r="DK30" s="49"/>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c r="FO30" s="49"/>
      <c r="FP30" s="49"/>
      <c r="FQ30" s="49"/>
      <c r="FR30" s="49"/>
      <c r="FS30" s="49"/>
      <c r="FT30" s="49"/>
      <c r="FU30" s="49"/>
      <c r="FV30" s="49"/>
      <c r="FW30" s="49"/>
      <c r="FX30" s="49"/>
      <c r="FY30" s="49"/>
      <c r="FZ30" s="49"/>
      <c r="GA30" s="49"/>
      <c r="GB30" s="49"/>
      <c r="GC30" s="49"/>
      <c r="GD30" s="49"/>
      <c r="GE30" s="49"/>
      <c r="GF30" s="49"/>
      <c r="GG30" s="49"/>
      <c r="GH30" s="49"/>
      <c r="GI30" s="49"/>
      <c r="GJ30" s="49"/>
      <c r="GK30" s="49"/>
      <c r="GL30" s="49"/>
    </row>
    <row r="31" s="46" customFormat="true" ht="54" spans="1:194">
      <c r="A31" s="53">
        <v>26</v>
      </c>
      <c r="B31" s="53" t="s">
        <v>435</v>
      </c>
      <c r="C31" s="53" t="s">
        <v>466</v>
      </c>
      <c r="D31" s="54" t="s">
        <v>503</v>
      </c>
      <c r="E31" s="60">
        <v>1500</v>
      </c>
      <c r="F31" s="61" t="s">
        <v>445</v>
      </c>
      <c r="G31" s="61" t="s">
        <v>439</v>
      </c>
      <c r="H31" s="61">
        <v>24215</v>
      </c>
      <c r="I31" s="64">
        <v>44087</v>
      </c>
      <c r="J31" s="65" t="s">
        <v>504</v>
      </c>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c r="BV31" s="49"/>
      <c r="BW31" s="49"/>
      <c r="BX31" s="49"/>
      <c r="BY31" s="49"/>
      <c r="BZ31" s="49"/>
      <c r="CA31" s="49"/>
      <c r="CB31" s="49"/>
      <c r="CC31" s="49"/>
      <c r="CD31" s="49"/>
      <c r="CE31" s="49"/>
      <c r="CF31" s="49"/>
      <c r="CG31" s="49"/>
      <c r="CH31" s="49"/>
      <c r="CI31" s="49"/>
      <c r="CJ31" s="49"/>
      <c r="CK31" s="49"/>
      <c r="CL31" s="49"/>
      <c r="CM31" s="49"/>
      <c r="CN31" s="49"/>
      <c r="CO31" s="49"/>
      <c r="CP31" s="49"/>
      <c r="CQ31" s="49"/>
      <c r="CR31" s="49"/>
      <c r="CS31" s="49"/>
      <c r="CT31" s="49"/>
      <c r="CU31" s="49"/>
      <c r="CV31" s="49"/>
      <c r="CW31" s="49"/>
      <c r="CX31" s="49"/>
      <c r="CY31" s="49"/>
      <c r="CZ31" s="49"/>
      <c r="DA31" s="49"/>
      <c r="DB31" s="49"/>
      <c r="DC31" s="49"/>
      <c r="DD31" s="49"/>
      <c r="DE31" s="49"/>
      <c r="DF31" s="49"/>
      <c r="DG31" s="49"/>
      <c r="DH31" s="49"/>
      <c r="DI31" s="49"/>
      <c r="DJ31" s="49"/>
      <c r="DK31" s="49"/>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c r="FO31" s="49"/>
      <c r="FP31" s="49"/>
      <c r="FQ31" s="49"/>
      <c r="FR31" s="49"/>
      <c r="FS31" s="49"/>
      <c r="FT31" s="49"/>
      <c r="FU31" s="49"/>
      <c r="FV31" s="49"/>
      <c r="FW31" s="49"/>
      <c r="FX31" s="49"/>
      <c r="FY31" s="49"/>
      <c r="FZ31" s="49"/>
      <c r="GA31" s="49"/>
      <c r="GB31" s="49"/>
      <c r="GC31" s="49"/>
      <c r="GD31" s="49"/>
      <c r="GE31" s="49"/>
      <c r="GF31" s="49"/>
      <c r="GG31" s="49"/>
      <c r="GH31" s="49"/>
      <c r="GI31" s="49"/>
      <c r="GJ31" s="49"/>
      <c r="GK31" s="49"/>
      <c r="GL31" s="49"/>
    </row>
    <row r="32" s="46" customFormat="true" ht="27" spans="1:194">
      <c r="A32" s="53">
        <v>27</v>
      </c>
      <c r="B32" s="53" t="s">
        <v>435</v>
      </c>
      <c r="C32" s="53" t="s">
        <v>474</v>
      </c>
      <c r="D32" s="54" t="s">
        <v>505</v>
      </c>
      <c r="E32" s="60">
        <v>1000</v>
      </c>
      <c r="F32" s="61" t="s">
        <v>445</v>
      </c>
      <c r="G32" s="61" t="s">
        <v>439</v>
      </c>
      <c r="H32" s="61">
        <v>27053</v>
      </c>
      <c r="I32" s="64">
        <v>44757</v>
      </c>
      <c r="J32" s="65" t="s">
        <v>506</v>
      </c>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c r="BV32" s="49"/>
      <c r="BW32" s="49"/>
      <c r="BX32" s="49"/>
      <c r="BY32" s="49"/>
      <c r="BZ32" s="49"/>
      <c r="CA32" s="49"/>
      <c r="CB32" s="49"/>
      <c r="CC32" s="49"/>
      <c r="CD32" s="49"/>
      <c r="CE32" s="49"/>
      <c r="CF32" s="49"/>
      <c r="CG32" s="49"/>
      <c r="CH32" s="49"/>
      <c r="CI32" s="49"/>
      <c r="CJ32" s="49"/>
      <c r="CK32" s="49"/>
      <c r="CL32" s="49"/>
      <c r="CM32" s="49"/>
      <c r="CN32" s="49"/>
      <c r="CO32" s="49"/>
      <c r="CP32" s="49"/>
      <c r="CQ32" s="49"/>
      <c r="CR32" s="49"/>
      <c r="CS32" s="49"/>
      <c r="CT32" s="49"/>
      <c r="CU32" s="49"/>
      <c r="CV32" s="49"/>
      <c r="CW32" s="49"/>
      <c r="CX32" s="49"/>
      <c r="CY32" s="49"/>
      <c r="CZ32" s="49"/>
      <c r="DA32" s="49"/>
      <c r="DB32" s="49"/>
      <c r="DC32" s="49"/>
      <c r="DD32" s="49"/>
      <c r="DE32" s="49"/>
      <c r="DF32" s="49"/>
      <c r="DG32" s="49"/>
      <c r="DH32" s="49"/>
      <c r="DI32" s="49"/>
      <c r="DJ32" s="49"/>
      <c r="DK32" s="49"/>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c r="FO32" s="49"/>
      <c r="FP32" s="49"/>
      <c r="FQ32" s="49"/>
      <c r="FR32" s="49"/>
      <c r="FS32" s="49"/>
      <c r="FT32" s="49"/>
      <c r="FU32" s="49"/>
      <c r="FV32" s="49"/>
      <c r="FW32" s="49"/>
      <c r="FX32" s="49"/>
      <c r="FY32" s="49"/>
      <c r="FZ32" s="49"/>
      <c r="GA32" s="49"/>
      <c r="GB32" s="49"/>
      <c r="GC32" s="49"/>
      <c r="GD32" s="49"/>
      <c r="GE32" s="49"/>
      <c r="GF32" s="49"/>
      <c r="GG32" s="49"/>
      <c r="GH32" s="49"/>
      <c r="GI32" s="49"/>
      <c r="GJ32" s="49"/>
      <c r="GK32" s="49"/>
      <c r="GL32" s="49"/>
    </row>
    <row r="33" s="46" customFormat="true" ht="27" spans="1:194">
      <c r="A33" s="53">
        <v>28</v>
      </c>
      <c r="B33" s="53" t="s">
        <v>435</v>
      </c>
      <c r="C33" s="53" t="s">
        <v>474</v>
      </c>
      <c r="D33" s="54" t="s">
        <v>507</v>
      </c>
      <c r="E33" s="60">
        <v>1000</v>
      </c>
      <c r="F33" s="61" t="s">
        <v>445</v>
      </c>
      <c r="G33" s="61" t="s">
        <v>439</v>
      </c>
      <c r="H33" s="61">
        <v>16353</v>
      </c>
      <c r="I33" s="64">
        <v>44743</v>
      </c>
      <c r="J33" s="65" t="s">
        <v>508</v>
      </c>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c r="DJ33" s="49"/>
      <c r="DK33" s="49"/>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c r="FO33" s="49"/>
      <c r="FP33" s="49"/>
      <c r="FQ33" s="49"/>
      <c r="FR33" s="49"/>
      <c r="FS33" s="49"/>
      <c r="FT33" s="49"/>
      <c r="FU33" s="49"/>
      <c r="FV33" s="49"/>
      <c r="FW33" s="49"/>
      <c r="FX33" s="49"/>
      <c r="FY33" s="49"/>
      <c r="FZ33" s="49"/>
      <c r="GA33" s="49"/>
      <c r="GB33" s="49"/>
      <c r="GC33" s="49"/>
      <c r="GD33" s="49"/>
      <c r="GE33" s="49"/>
      <c r="GF33" s="49"/>
      <c r="GG33" s="49"/>
      <c r="GH33" s="49"/>
      <c r="GI33" s="49"/>
      <c r="GJ33" s="49"/>
      <c r="GK33" s="49"/>
      <c r="GL33" s="49"/>
    </row>
    <row r="34" s="46" customFormat="true" ht="27" spans="1:194">
      <c r="A34" s="53">
        <v>29</v>
      </c>
      <c r="B34" s="53" t="s">
        <v>435</v>
      </c>
      <c r="C34" s="53" t="s">
        <v>474</v>
      </c>
      <c r="D34" s="54" t="s">
        <v>509</v>
      </c>
      <c r="E34" s="60">
        <v>1000</v>
      </c>
      <c r="F34" s="61" t="s">
        <v>445</v>
      </c>
      <c r="G34" s="61" t="s">
        <v>439</v>
      </c>
      <c r="H34" s="61">
        <v>6400</v>
      </c>
      <c r="I34" s="64">
        <v>44638</v>
      </c>
      <c r="J34" s="65" t="s">
        <v>510</v>
      </c>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c r="DJ34" s="49"/>
      <c r="DK34" s="49"/>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c r="FO34" s="49"/>
      <c r="FP34" s="49"/>
      <c r="FQ34" s="49"/>
      <c r="FR34" s="49"/>
      <c r="FS34" s="49"/>
      <c r="FT34" s="49"/>
      <c r="FU34" s="49"/>
      <c r="FV34" s="49"/>
      <c r="FW34" s="49"/>
      <c r="FX34" s="49"/>
      <c r="FY34" s="49"/>
      <c r="FZ34" s="49"/>
      <c r="GA34" s="49"/>
      <c r="GB34" s="49"/>
      <c r="GC34" s="49"/>
      <c r="GD34" s="49"/>
      <c r="GE34" s="49"/>
      <c r="GF34" s="49"/>
      <c r="GG34" s="49"/>
      <c r="GH34" s="49"/>
      <c r="GI34" s="49"/>
      <c r="GJ34" s="49"/>
      <c r="GK34" s="49"/>
      <c r="GL34" s="49"/>
    </row>
    <row r="35" s="46" customFormat="true" ht="40.5" spans="1:194">
      <c r="A35" s="53">
        <v>30</v>
      </c>
      <c r="B35" s="53" t="s">
        <v>435</v>
      </c>
      <c r="C35" s="53" t="s">
        <v>469</v>
      </c>
      <c r="D35" s="54" t="s">
        <v>511</v>
      </c>
      <c r="E35" s="60">
        <v>1000</v>
      </c>
      <c r="F35" s="61" t="s">
        <v>445</v>
      </c>
      <c r="G35" s="61" t="s">
        <v>439</v>
      </c>
      <c r="H35" s="61">
        <v>2175</v>
      </c>
      <c r="I35" s="64">
        <v>44651</v>
      </c>
      <c r="J35" s="65" t="s">
        <v>512</v>
      </c>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c r="DJ35" s="49"/>
      <c r="DK35" s="49"/>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c r="FO35" s="49"/>
      <c r="FP35" s="49"/>
      <c r="FQ35" s="49"/>
      <c r="FR35" s="49"/>
      <c r="FS35" s="49"/>
      <c r="FT35" s="49"/>
      <c r="FU35" s="49"/>
      <c r="FV35" s="49"/>
      <c r="FW35" s="49"/>
      <c r="FX35" s="49"/>
      <c r="FY35" s="49"/>
      <c r="FZ35" s="49"/>
      <c r="GA35" s="49"/>
      <c r="GB35" s="49"/>
      <c r="GC35" s="49"/>
      <c r="GD35" s="49"/>
      <c r="GE35" s="49"/>
      <c r="GF35" s="49"/>
      <c r="GG35" s="49"/>
      <c r="GH35" s="49"/>
      <c r="GI35" s="49"/>
      <c r="GJ35" s="49"/>
      <c r="GK35" s="49"/>
      <c r="GL35" s="49"/>
    </row>
  </sheetData>
  <mergeCells count="3">
    <mergeCell ref="A1:B1"/>
    <mergeCell ref="A2:J2"/>
    <mergeCell ref="A5:D5"/>
  </mergeCells>
  <pageMargins left="0.751388888888889" right="0.751388888888889" top="1" bottom="1" header="0.5" footer="0.5"/>
  <pageSetup paperSize="8" scale="87"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1"/>
  <sheetViews>
    <sheetView tabSelected="1" workbookViewId="0">
      <selection activeCell="F12" sqref="E12:F12"/>
    </sheetView>
  </sheetViews>
  <sheetFormatPr defaultColWidth="6.75" defaultRowHeight="11.25" outlineLevelCol="2"/>
  <cols>
    <col min="1" max="1" width="18.875" style="673" customWidth="true"/>
    <col min="2" max="2" width="107" style="145" customWidth="true"/>
    <col min="3" max="3" width="22.5" style="145" customWidth="true"/>
    <col min="4" max="16384" width="6.75" style="145"/>
  </cols>
  <sheetData>
    <row r="1" s="145" customFormat="true" spans="1:1">
      <c r="A1" s="673"/>
    </row>
    <row r="2" s="145" customFormat="true" ht="93.75" customHeight="true" spans="1:2">
      <c r="A2" s="673"/>
      <c r="B2" s="674" t="s">
        <v>4</v>
      </c>
    </row>
    <row r="3" s="671" customFormat="true" ht="30" customHeight="true" spans="1:3">
      <c r="A3" s="14" t="s">
        <v>5</v>
      </c>
      <c r="B3" s="14" t="s">
        <v>6</v>
      </c>
      <c r="C3" s="14" t="s">
        <v>7</v>
      </c>
    </row>
    <row r="4" s="671" customFormat="true" ht="23" customHeight="true" spans="1:3">
      <c r="A4" s="675" t="s">
        <v>8</v>
      </c>
      <c r="B4" s="676" t="s">
        <v>9</v>
      </c>
      <c r="C4" s="677" t="s">
        <v>10</v>
      </c>
    </row>
    <row r="5" s="671" customFormat="true" ht="23" customHeight="true" spans="1:3">
      <c r="A5" s="675" t="s">
        <v>11</v>
      </c>
      <c r="B5" s="676" t="s">
        <v>12</v>
      </c>
      <c r="C5" s="677" t="s">
        <v>13</v>
      </c>
    </row>
    <row r="6" s="671" customFormat="true" ht="23" customHeight="true" spans="1:3">
      <c r="A6" s="675" t="s">
        <v>14</v>
      </c>
      <c r="B6" s="676" t="s">
        <v>15</v>
      </c>
      <c r="C6" s="678">
        <v>5</v>
      </c>
    </row>
    <row r="7" s="671" customFormat="true" ht="23" customHeight="true" spans="1:3">
      <c r="A7" s="675" t="s">
        <v>16</v>
      </c>
      <c r="B7" s="676" t="s">
        <v>17</v>
      </c>
      <c r="C7" s="678">
        <v>6</v>
      </c>
    </row>
    <row r="8" s="671" customFormat="true" ht="23" customHeight="true" spans="1:3">
      <c r="A8" s="675" t="s">
        <v>18</v>
      </c>
      <c r="B8" s="676" t="s">
        <v>19</v>
      </c>
      <c r="C8" s="677" t="s">
        <v>20</v>
      </c>
    </row>
    <row r="9" s="671" customFormat="true" ht="23" customHeight="true" spans="1:3">
      <c r="A9" s="675" t="s">
        <v>21</v>
      </c>
      <c r="B9" s="676" t="s">
        <v>22</v>
      </c>
      <c r="C9" s="677" t="s">
        <v>23</v>
      </c>
    </row>
    <row r="10" s="671" customFormat="true" ht="23" customHeight="true" spans="1:3">
      <c r="A10" s="675" t="s">
        <v>24</v>
      </c>
      <c r="B10" s="676" t="s">
        <v>25</v>
      </c>
      <c r="C10" s="678">
        <v>11</v>
      </c>
    </row>
    <row r="11" s="671" customFormat="true" ht="23" customHeight="true" spans="1:3">
      <c r="A11" s="675" t="s">
        <v>26</v>
      </c>
      <c r="B11" s="676" t="s">
        <v>27</v>
      </c>
      <c r="C11" s="678">
        <v>12</v>
      </c>
    </row>
    <row r="12" s="672" customFormat="true" ht="23" customHeight="true" spans="1:3">
      <c r="A12" s="675" t="s">
        <v>28</v>
      </c>
      <c r="B12" s="676" t="s">
        <v>29</v>
      </c>
      <c r="C12" s="677" t="s">
        <v>30</v>
      </c>
    </row>
    <row r="13" s="672" customFormat="true" ht="23" customHeight="true" spans="1:3">
      <c r="A13" s="675" t="s">
        <v>31</v>
      </c>
      <c r="B13" s="679" t="s">
        <v>32</v>
      </c>
      <c r="C13" s="677" t="s">
        <v>33</v>
      </c>
    </row>
    <row r="14" s="672" customFormat="true" ht="23" customHeight="true" spans="1:3">
      <c r="A14" s="675" t="s">
        <v>34</v>
      </c>
      <c r="B14" s="676" t="s">
        <v>35</v>
      </c>
      <c r="C14" s="678">
        <v>17</v>
      </c>
    </row>
    <row r="15" s="672" customFormat="true" ht="23" customHeight="true" spans="1:3">
      <c r="A15" s="675" t="s">
        <v>36</v>
      </c>
      <c r="B15" s="679" t="s">
        <v>37</v>
      </c>
      <c r="C15" s="678">
        <v>18</v>
      </c>
    </row>
    <row r="16" s="672" customFormat="true" ht="23" customHeight="true" spans="1:3">
      <c r="A16" s="675" t="s">
        <v>38</v>
      </c>
      <c r="B16" s="679" t="s">
        <v>39</v>
      </c>
      <c r="C16" s="677" t="s">
        <v>40</v>
      </c>
    </row>
    <row r="17" s="672" customFormat="true" ht="23" customHeight="true" spans="1:3">
      <c r="A17" s="675" t="s">
        <v>41</v>
      </c>
      <c r="B17" s="679" t="s">
        <v>42</v>
      </c>
      <c r="C17" s="677" t="s">
        <v>43</v>
      </c>
    </row>
    <row r="18" s="671" customFormat="true" ht="23" customHeight="true" spans="1:3">
      <c r="A18" s="675" t="s">
        <v>44</v>
      </c>
      <c r="B18" s="676" t="s">
        <v>45</v>
      </c>
      <c r="C18" s="678">
        <v>23</v>
      </c>
    </row>
    <row r="19" s="671" customFormat="true" ht="23" customHeight="true" spans="1:3">
      <c r="A19" s="675" t="s">
        <v>46</v>
      </c>
      <c r="B19" s="676" t="s">
        <v>47</v>
      </c>
      <c r="C19" s="678">
        <v>24</v>
      </c>
    </row>
    <row r="20" ht="21" customHeight="true" spans="1:3">
      <c r="A20" s="675" t="s">
        <v>48</v>
      </c>
      <c r="B20" s="676" t="s">
        <v>49</v>
      </c>
      <c r="C20" s="678" t="s">
        <v>50</v>
      </c>
    </row>
    <row r="21" ht="22" customHeight="true" spans="1:3">
      <c r="A21" s="675" t="s">
        <v>51</v>
      </c>
      <c r="B21" s="676" t="s">
        <v>52</v>
      </c>
      <c r="C21" s="678" t="s">
        <v>53</v>
      </c>
    </row>
  </sheetData>
  <pageMargins left="1.96805555555556" right="0.751388888888889" top="0.275" bottom="1" header="0.511805555555556" footer="0.511805555555556"/>
  <pageSetup paperSize="8"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20"/>
  <sheetViews>
    <sheetView view="pageBreakPreview" zoomScaleNormal="100" zoomScaleSheetLayoutView="100" topLeftCell="A29" workbookViewId="0">
      <selection activeCell="F45" sqref="F45:F49"/>
    </sheetView>
  </sheetViews>
  <sheetFormatPr defaultColWidth="10" defaultRowHeight="13.5"/>
  <cols>
    <col min="1" max="1" width="9.5" style="2" customWidth="true"/>
    <col min="2" max="2" width="17.75" style="1" customWidth="true"/>
    <col min="3" max="3" width="8.125" style="1" customWidth="true"/>
    <col min="4" max="4" width="11.875" style="3" customWidth="true"/>
    <col min="5" max="5" width="10.5" style="3" customWidth="true"/>
    <col min="6" max="6" width="43.875" style="4" customWidth="true"/>
    <col min="7" max="7" width="11.8583333333333" style="4" customWidth="true"/>
    <col min="8" max="8" width="16.875" style="4" customWidth="true"/>
    <col min="9" max="9" width="40.3416666666667" style="5" customWidth="true"/>
    <col min="10" max="10" width="7.33333333333333" style="4" customWidth="true"/>
    <col min="11" max="11" width="10.75" style="3" customWidth="true"/>
    <col min="12" max="12" width="8.5" style="3" customWidth="true"/>
    <col min="13" max="13" width="5.44166666666667" style="3" customWidth="true"/>
    <col min="14" max="14" width="0.375" style="1" customWidth="true"/>
    <col min="15" max="16384" width="10" style="1"/>
  </cols>
  <sheetData>
    <row r="1" ht="14.25" customHeight="true" spans="1:13">
      <c r="A1" s="2" t="s">
        <v>513</v>
      </c>
      <c r="B1" s="6"/>
      <c r="C1" s="6"/>
      <c r="D1" s="7"/>
      <c r="E1" s="7" t="s">
        <v>514</v>
      </c>
      <c r="F1" s="25" t="s">
        <v>514</v>
      </c>
      <c r="G1" s="25" t="s">
        <v>514</v>
      </c>
      <c r="H1" s="25" t="s">
        <v>514</v>
      </c>
      <c r="I1" s="25"/>
      <c r="J1" s="25"/>
      <c r="K1" s="7"/>
      <c r="L1" s="7"/>
      <c r="M1" s="7"/>
    </row>
    <row r="2" ht="19.95" customHeight="true" spans="1:13">
      <c r="A2" s="8" t="s">
        <v>52</v>
      </c>
      <c r="B2" s="8"/>
      <c r="C2" s="8"/>
      <c r="D2" s="8"/>
      <c r="E2" s="8"/>
      <c r="F2" s="26"/>
      <c r="G2" s="26"/>
      <c r="H2" s="26"/>
      <c r="I2" s="29"/>
      <c r="J2" s="26"/>
      <c r="K2" s="8"/>
      <c r="L2" s="8"/>
      <c r="M2" s="8"/>
    </row>
    <row r="3" ht="17.1" customHeight="true" spans="1:13">
      <c r="A3" s="9" t="s">
        <v>515</v>
      </c>
      <c r="B3" s="10"/>
      <c r="C3" s="11"/>
      <c r="D3" s="12"/>
      <c r="E3" s="12"/>
      <c r="F3" s="27"/>
      <c r="G3" s="27"/>
      <c r="H3" s="27"/>
      <c r="I3" s="27"/>
      <c r="J3" s="27"/>
      <c r="K3" s="12"/>
      <c r="L3" s="30" t="s">
        <v>251</v>
      </c>
      <c r="M3" s="32"/>
    </row>
    <row r="4" ht="21.3" customHeight="true" spans="1:13">
      <c r="A4" s="13" t="s">
        <v>516</v>
      </c>
      <c r="B4" s="14" t="s">
        <v>428</v>
      </c>
      <c r="C4" s="13" t="s">
        <v>517</v>
      </c>
      <c r="D4" s="13" t="s">
        <v>518</v>
      </c>
      <c r="E4" s="14" t="s">
        <v>519</v>
      </c>
      <c r="F4" s="14" t="s">
        <v>520</v>
      </c>
      <c r="G4" s="14" t="s">
        <v>521</v>
      </c>
      <c r="H4" s="14" t="s">
        <v>522</v>
      </c>
      <c r="I4" s="13" t="s">
        <v>523</v>
      </c>
      <c r="J4" s="31" t="s">
        <v>524</v>
      </c>
      <c r="K4" s="13" t="s">
        <v>525</v>
      </c>
      <c r="L4" s="13" t="s">
        <v>526</v>
      </c>
      <c r="M4" s="13" t="s">
        <v>527</v>
      </c>
    </row>
    <row r="5" ht="21.3" customHeight="true" spans="1:13">
      <c r="A5" s="13"/>
      <c r="B5" s="14"/>
      <c r="C5" s="13"/>
      <c r="D5" s="13"/>
      <c r="E5" s="14"/>
      <c r="F5" s="14"/>
      <c r="G5" s="14"/>
      <c r="H5" s="14"/>
      <c r="I5" s="13"/>
      <c r="J5" s="31"/>
      <c r="K5" s="13"/>
      <c r="L5" s="13"/>
      <c r="M5" s="13"/>
    </row>
    <row r="6" s="1" customFormat="true" ht="19.95" customHeight="true" spans="1:13">
      <c r="A6" s="15" t="s">
        <v>528</v>
      </c>
      <c r="B6" s="16" t="s">
        <v>529</v>
      </c>
      <c r="C6" s="17">
        <v>10</v>
      </c>
      <c r="D6" s="18">
        <v>2498.8</v>
      </c>
      <c r="E6" s="21" t="s">
        <v>530</v>
      </c>
      <c r="F6" s="16" t="s">
        <v>531</v>
      </c>
      <c r="G6" s="20" t="s">
        <v>532</v>
      </c>
      <c r="H6" s="16" t="s">
        <v>533</v>
      </c>
      <c r="I6" s="16" t="s">
        <v>534</v>
      </c>
      <c r="J6" s="20" t="s">
        <v>535</v>
      </c>
      <c r="K6" s="17" t="s">
        <v>536</v>
      </c>
      <c r="L6" s="17" t="s">
        <v>537</v>
      </c>
      <c r="M6" s="17" t="s">
        <v>538</v>
      </c>
    </row>
    <row r="7" ht="19.95" customHeight="true" spans="1:13">
      <c r="A7" s="19"/>
      <c r="B7" s="20"/>
      <c r="C7" s="17"/>
      <c r="D7" s="21"/>
      <c r="E7" s="21"/>
      <c r="F7" s="16"/>
      <c r="G7" s="20"/>
      <c r="H7" s="20"/>
      <c r="I7" s="16" t="s">
        <v>539</v>
      </c>
      <c r="J7" s="20" t="s">
        <v>535</v>
      </c>
      <c r="K7" s="17" t="s">
        <v>540</v>
      </c>
      <c r="L7" s="17" t="s">
        <v>537</v>
      </c>
      <c r="M7" s="17" t="s">
        <v>538</v>
      </c>
    </row>
    <row r="8" ht="19.95" customHeight="true" spans="1:13">
      <c r="A8" s="19"/>
      <c r="B8" s="20"/>
      <c r="C8" s="17"/>
      <c r="D8" s="21"/>
      <c r="E8" s="21"/>
      <c r="F8" s="16"/>
      <c r="G8" s="20"/>
      <c r="H8" s="16" t="s">
        <v>541</v>
      </c>
      <c r="I8" s="16" t="s">
        <v>542</v>
      </c>
      <c r="J8" s="20" t="s">
        <v>543</v>
      </c>
      <c r="K8" s="17" t="s">
        <v>544</v>
      </c>
      <c r="L8" s="17"/>
      <c r="M8" s="17" t="s">
        <v>538</v>
      </c>
    </row>
    <row r="9" ht="19.95" customHeight="true" spans="1:13">
      <c r="A9" s="19"/>
      <c r="B9" s="20"/>
      <c r="C9" s="17"/>
      <c r="D9" s="21"/>
      <c r="E9" s="21"/>
      <c r="F9" s="16"/>
      <c r="G9" s="20"/>
      <c r="H9" s="20"/>
      <c r="I9" s="16" t="s">
        <v>545</v>
      </c>
      <c r="J9" s="20" t="s">
        <v>546</v>
      </c>
      <c r="K9" s="17">
        <v>1</v>
      </c>
      <c r="L9" s="17" t="s">
        <v>547</v>
      </c>
      <c r="M9" s="17" t="s">
        <v>538</v>
      </c>
    </row>
    <row r="10" ht="19.95" customHeight="true" spans="1:13">
      <c r="A10" s="19"/>
      <c r="B10" s="20"/>
      <c r="C10" s="17"/>
      <c r="D10" s="21"/>
      <c r="E10" s="21"/>
      <c r="F10" s="16"/>
      <c r="G10" s="20" t="s">
        <v>548</v>
      </c>
      <c r="H10" s="16" t="s">
        <v>549</v>
      </c>
      <c r="I10" s="16" t="s">
        <v>550</v>
      </c>
      <c r="J10" s="20" t="s">
        <v>551</v>
      </c>
      <c r="K10" s="17" t="s">
        <v>552</v>
      </c>
      <c r="L10" s="17" t="s">
        <v>537</v>
      </c>
      <c r="M10" s="17" t="s">
        <v>538</v>
      </c>
    </row>
    <row r="11" ht="19.95" customHeight="true" spans="1:13">
      <c r="A11" s="19"/>
      <c r="B11" s="20"/>
      <c r="C11" s="17"/>
      <c r="D11" s="21"/>
      <c r="E11" s="21"/>
      <c r="F11" s="16"/>
      <c r="G11" s="20"/>
      <c r="H11" s="20"/>
      <c r="I11" s="16" t="s">
        <v>553</v>
      </c>
      <c r="J11" s="20" t="s">
        <v>554</v>
      </c>
      <c r="K11" s="17">
        <v>2498.8</v>
      </c>
      <c r="L11" s="17" t="s">
        <v>555</v>
      </c>
      <c r="M11" s="17" t="s">
        <v>538</v>
      </c>
    </row>
    <row r="12" ht="19.95" customHeight="true" spans="1:13">
      <c r="A12" s="19"/>
      <c r="B12" s="20"/>
      <c r="C12" s="17"/>
      <c r="D12" s="21"/>
      <c r="E12" s="21"/>
      <c r="F12" s="16"/>
      <c r="G12" s="20"/>
      <c r="H12" s="16" t="s">
        <v>556</v>
      </c>
      <c r="I12" s="16" t="s">
        <v>557</v>
      </c>
      <c r="J12" s="20" t="s">
        <v>535</v>
      </c>
      <c r="K12" s="17" t="s">
        <v>558</v>
      </c>
      <c r="L12" s="17" t="s">
        <v>537</v>
      </c>
      <c r="M12" s="17" t="s">
        <v>538</v>
      </c>
    </row>
    <row r="13" ht="19.95" customHeight="true" spans="1:13">
      <c r="A13" s="19"/>
      <c r="B13" s="20"/>
      <c r="C13" s="17"/>
      <c r="D13" s="21"/>
      <c r="E13" s="21"/>
      <c r="F13" s="16"/>
      <c r="G13" s="20"/>
      <c r="H13" s="20"/>
      <c r="I13" s="16" t="s">
        <v>559</v>
      </c>
      <c r="J13" s="20" t="s">
        <v>546</v>
      </c>
      <c r="K13" s="17" t="s">
        <v>560</v>
      </c>
      <c r="L13" s="17" t="s">
        <v>537</v>
      </c>
      <c r="M13" s="17" t="s">
        <v>538</v>
      </c>
    </row>
    <row r="14" ht="19.95" customHeight="true" spans="1:13">
      <c r="A14" s="19"/>
      <c r="B14" s="20"/>
      <c r="C14" s="17"/>
      <c r="D14" s="21"/>
      <c r="E14" s="21"/>
      <c r="F14" s="16"/>
      <c r="G14" s="20" t="s">
        <v>561</v>
      </c>
      <c r="H14" s="16" t="s">
        <v>562</v>
      </c>
      <c r="I14" s="16" t="s">
        <v>563</v>
      </c>
      <c r="J14" s="20" t="s">
        <v>546</v>
      </c>
      <c r="K14" s="17" t="s">
        <v>560</v>
      </c>
      <c r="L14" s="17" t="s">
        <v>537</v>
      </c>
      <c r="M14" s="17" t="s">
        <v>564</v>
      </c>
    </row>
    <row r="15" spans="1:13">
      <c r="A15" s="22"/>
      <c r="B15" s="20"/>
      <c r="C15" s="17"/>
      <c r="D15" s="21"/>
      <c r="E15" s="21"/>
      <c r="F15" s="16"/>
      <c r="G15" s="20"/>
      <c r="H15" s="20"/>
      <c r="I15" s="16" t="s">
        <v>565</v>
      </c>
      <c r="J15" s="20" t="s">
        <v>535</v>
      </c>
      <c r="K15" s="17" t="s">
        <v>566</v>
      </c>
      <c r="L15" s="17" t="s">
        <v>537</v>
      </c>
      <c r="M15" s="17" t="s">
        <v>564</v>
      </c>
    </row>
    <row r="16" s="1" customFormat="true" ht="36" customHeight="true" spans="1:13">
      <c r="A16" s="15" t="s">
        <v>567</v>
      </c>
      <c r="B16" s="16" t="s">
        <v>568</v>
      </c>
      <c r="C16" s="17">
        <v>10</v>
      </c>
      <c r="D16" s="21">
        <v>960</v>
      </c>
      <c r="E16" s="21" t="s">
        <v>569</v>
      </c>
      <c r="F16" s="16" t="s">
        <v>570</v>
      </c>
      <c r="G16" s="20" t="s">
        <v>532</v>
      </c>
      <c r="H16" s="16" t="s">
        <v>533</v>
      </c>
      <c r="I16" s="16" t="s">
        <v>571</v>
      </c>
      <c r="J16" s="20" t="s">
        <v>546</v>
      </c>
      <c r="K16" s="17" t="s">
        <v>560</v>
      </c>
      <c r="L16" s="17" t="s">
        <v>537</v>
      </c>
      <c r="M16" s="17" t="s">
        <v>572</v>
      </c>
    </row>
    <row r="17" ht="19.95" customHeight="true" spans="1:13">
      <c r="A17" s="19"/>
      <c r="B17" s="20"/>
      <c r="C17" s="17"/>
      <c r="D17" s="21"/>
      <c r="E17" s="21"/>
      <c r="F17" s="16"/>
      <c r="G17" s="20" t="s">
        <v>548</v>
      </c>
      <c r="H17" s="16" t="s">
        <v>549</v>
      </c>
      <c r="I17" s="16" t="s">
        <v>573</v>
      </c>
      <c r="J17" s="20" t="s">
        <v>535</v>
      </c>
      <c r="K17" s="17" t="s">
        <v>574</v>
      </c>
      <c r="L17" s="17" t="s">
        <v>537</v>
      </c>
      <c r="M17" s="17" t="s">
        <v>575</v>
      </c>
    </row>
    <row r="18" ht="19.95" customHeight="true" spans="1:13">
      <c r="A18" s="22"/>
      <c r="B18" s="20"/>
      <c r="C18" s="17"/>
      <c r="D18" s="21"/>
      <c r="E18" s="21"/>
      <c r="F18" s="16"/>
      <c r="G18" s="20" t="s">
        <v>561</v>
      </c>
      <c r="H18" s="16" t="s">
        <v>562</v>
      </c>
      <c r="I18" s="16" t="s">
        <v>576</v>
      </c>
      <c r="J18" s="20" t="s">
        <v>535</v>
      </c>
      <c r="K18" s="17" t="s">
        <v>566</v>
      </c>
      <c r="L18" s="17" t="s">
        <v>537</v>
      </c>
      <c r="M18" s="17" t="s">
        <v>538</v>
      </c>
    </row>
    <row r="19" s="1" customFormat="true" ht="19.95" customHeight="true" spans="1:13">
      <c r="A19" s="23" t="s">
        <v>577</v>
      </c>
      <c r="B19" s="16" t="s">
        <v>578</v>
      </c>
      <c r="C19" s="17">
        <v>10</v>
      </c>
      <c r="D19" s="18">
        <v>4127.75</v>
      </c>
      <c r="E19" s="21" t="s">
        <v>579</v>
      </c>
      <c r="F19" s="16" t="s">
        <v>580</v>
      </c>
      <c r="G19" s="20" t="s">
        <v>532</v>
      </c>
      <c r="H19" s="16" t="s">
        <v>533</v>
      </c>
      <c r="I19" s="16" t="s">
        <v>581</v>
      </c>
      <c r="J19" s="20" t="s">
        <v>535</v>
      </c>
      <c r="K19" s="17" t="s">
        <v>582</v>
      </c>
      <c r="L19" s="17" t="s">
        <v>583</v>
      </c>
      <c r="M19" s="17" t="s">
        <v>584</v>
      </c>
    </row>
    <row r="20" ht="19.95" customHeight="true" spans="1:13">
      <c r="A20" s="23"/>
      <c r="B20" s="20"/>
      <c r="C20" s="17"/>
      <c r="D20" s="21"/>
      <c r="E20" s="21"/>
      <c r="F20" s="16"/>
      <c r="G20" s="20"/>
      <c r="H20" s="16" t="s">
        <v>541</v>
      </c>
      <c r="I20" s="16" t="s">
        <v>585</v>
      </c>
      <c r="J20" s="20" t="s">
        <v>535</v>
      </c>
      <c r="K20" s="17" t="s">
        <v>538</v>
      </c>
      <c r="L20" s="17" t="s">
        <v>537</v>
      </c>
      <c r="M20" s="17" t="s">
        <v>552</v>
      </c>
    </row>
    <row r="21" ht="19.95" customHeight="true" spans="1:13">
      <c r="A21" s="23"/>
      <c r="B21" s="20"/>
      <c r="C21" s="17"/>
      <c r="D21" s="21"/>
      <c r="E21" s="21"/>
      <c r="F21" s="16"/>
      <c r="G21" s="20"/>
      <c r="H21" s="16" t="s">
        <v>586</v>
      </c>
      <c r="I21" s="16" t="s">
        <v>587</v>
      </c>
      <c r="J21" s="20" t="s">
        <v>535</v>
      </c>
      <c r="K21" s="17" t="s">
        <v>588</v>
      </c>
      <c r="L21" s="17" t="s">
        <v>537</v>
      </c>
      <c r="M21" s="17" t="s">
        <v>584</v>
      </c>
    </row>
    <row r="22" ht="19.95" customHeight="true" spans="1:13">
      <c r="A22" s="23"/>
      <c r="B22" s="20"/>
      <c r="C22" s="17"/>
      <c r="D22" s="21"/>
      <c r="E22" s="21"/>
      <c r="F22" s="16"/>
      <c r="G22" s="20" t="s">
        <v>548</v>
      </c>
      <c r="H22" s="16" t="s">
        <v>556</v>
      </c>
      <c r="I22" s="16" t="s">
        <v>589</v>
      </c>
      <c r="J22" s="20" t="s">
        <v>543</v>
      </c>
      <c r="K22" s="17" t="s">
        <v>544</v>
      </c>
      <c r="L22" s="17"/>
      <c r="M22" s="17" t="s">
        <v>575</v>
      </c>
    </row>
    <row r="23" ht="19.95" customHeight="true" spans="1:13">
      <c r="A23" s="23"/>
      <c r="B23" s="20"/>
      <c r="C23" s="17"/>
      <c r="D23" s="21"/>
      <c r="E23" s="21"/>
      <c r="F23" s="16"/>
      <c r="G23" s="20" t="s">
        <v>561</v>
      </c>
      <c r="H23" s="16" t="s">
        <v>562</v>
      </c>
      <c r="I23" s="16" t="s">
        <v>590</v>
      </c>
      <c r="J23" s="20" t="s">
        <v>535</v>
      </c>
      <c r="K23" s="17" t="s">
        <v>560</v>
      </c>
      <c r="L23" s="17" t="s">
        <v>537</v>
      </c>
      <c r="M23" s="17" t="s">
        <v>538</v>
      </c>
    </row>
    <row r="24" s="1" customFormat="true" ht="19.95" customHeight="true" spans="1:13">
      <c r="A24" s="23"/>
      <c r="B24" s="16" t="s">
        <v>591</v>
      </c>
      <c r="C24" s="17">
        <v>10</v>
      </c>
      <c r="D24" s="21">
        <v>800</v>
      </c>
      <c r="E24" s="21" t="s">
        <v>592</v>
      </c>
      <c r="F24" s="16" t="s">
        <v>593</v>
      </c>
      <c r="G24" s="20" t="s">
        <v>532</v>
      </c>
      <c r="H24" s="16" t="s">
        <v>533</v>
      </c>
      <c r="I24" s="16" t="s">
        <v>594</v>
      </c>
      <c r="J24" s="20" t="s">
        <v>546</v>
      </c>
      <c r="K24" s="17" t="s">
        <v>595</v>
      </c>
      <c r="L24" s="17" t="s">
        <v>555</v>
      </c>
      <c r="M24" s="17" t="s">
        <v>584</v>
      </c>
    </row>
    <row r="25" ht="19.95" customHeight="true" spans="1:13">
      <c r="A25" s="23"/>
      <c r="B25" s="20"/>
      <c r="C25" s="17"/>
      <c r="D25" s="21"/>
      <c r="E25" s="21"/>
      <c r="F25" s="16"/>
      <c r="G25" s="20"/>
      <c r="H25" s="16" t="s">
        <v>541</v>
      </c>
      <c r="I25" s="16" t="s">
        <v>596</v>
      </c>
      <c r="J25" s="20" t="s">
        <v>543</v>
      </c>
      <c r="K25" s="17" t="s">
        <v>544</v>
      </c>
      <c r="L25" s="17"/>
      <c r="M25" s="17" t="s">
        <v>552</v>
      </c>
    </row>
    <row r="26" ht="19.95" customHeight="true" spans="1:13">
      <c r="A26" s="23"/>
      <c r="B26" s="20"/>
      <c r="C26" s="17"/>
      <c r="D26" s="21"/>
      <c r="E26" s="21"/>
      <c r="F26" s="16"/>
      <c r="G26" s="20"/>
      <c r="H26" s="16" t="s">
        <v>586</v>
      </c>
      <c r="I26" s="16" t="s">
        <v>597</v>
      </c>
      <c r="J26" s="20" t="s">
        <v>551</v>
      </c>
      <c r="K26" s="17" t="s">
        <v>575</v>
      </c>
      <c r="L26" s="17" t="s">
        <v>598</v>
      </c>
      <c r="M26" s="17" t="s">
        <v>584</v>
      </c>
    </row>
    <row r="27" ht="19.95" customHeight="true" spans="1:13">
      <c r="A27" s="23"/>
      <c r="B27" s="20"/>
      <c r="C27" s="17"/>
      <c r="D27" s="21"/>
      <c r="E27" s="21"/>
      <c r="F27" s="16"/>
      <c r="G27" s="20" t="s">
        <v>548</v>
      </c>
      <c r="H27" s="16" t="s">
        <v>549</v>
      </c>
      <c r="I27" s="16" t="s">
        <v>599</v>
      </c>
      <c r="J27" s="20" t="s">
        <v>551</v>
      </c>
      <c r="K27" s="17" t="s">
        <v>538</v>
      </c>
      <c r="L27" s="17" t="s">
        <v>537</v>
      </c>
      <c r="M27" s="17" t="s">
        <v>538</v>
      </c>
    </row>
    <row r="28" ht="43" customHeight="true" spans="1:13">
      <c r="A28" s="23"/>
      <c r="B28" s="20"/>
      <c r="C28" s="17"/>
      <c r="D28" s="21"/>
      <c r="E28" s="21"/>
      <c r="F28" s="16"/>
      <c r="G28" s="20"/>
      <c r="H28" s="16" t="s">
        <v>556</v>
      </c>
      <c r="I28" s="16" t="s">
        <v>600</v>
      </c>
      <c r="J28" s="20" t="s">
        <v>535</v>
      </c>
      <c r="K28" s="17" t="s">
        <v>601</v>
      </c>
      <c r="L28" s="17" t="s">
        <v>602</v>
      </c>
      <c r="M28" s="17" t="s">
        <v>552</v>
      </c>
    </row>
    <row r="29" ht="19.95" customHeight="true" spans="1:13">
      <c r="A29" s="23"/>
      <c r="B29" s="20"/>
      <c r="C29" s="17"/>
      <c r="D29" s="21"/>
      <c r="E29" s="21"/>
      <c r="F29" s="16"/>
      <c r="G29" s="20" t="s">
        <v>561</v>
      </c>
      <c r="H29" s="16" t="s">
        <v>562</v>
      </c>
      <c r="I29" s="16" t="s">
        <v>603</v>
      </c>
      <c r="J29" s="20" t="s">
        <v>535</v>
      </c>
      <c r="K29" s="17" t="s">
        <v>604</v>
      </c>
      <c r="L29" s="17" t="s">
        <v>537</v>
      </c>
      <c r="M29" s="17" t="s">
        <v>538</v>
      </c>
    </row>
    <row r="30" s="1" customFormat="true" ht="19.95" customHeight="true" spans="1:13">
      <c r="A30" s="23"/>
      <c r="B30" s="16" t="s">
        <v>605</v>
      </c>
      <c r="C30" s="17">
        <v>10</v>
      </c>
      <c r="D30" s="21">
        <v>633.85</v>
      </c>
      <c r="E30" s="21" t="s">
        <v>606</v>
      </c>
      <c r="F30" s="16" t="s">
        <v>607</v>
      </c>
      <c r="G30" s="20" t="s">
        <v>532</v>
      </c>
      <c r="H30" s="16" t="s">
        <v>533</v>
      </c>
      <c r="I30" s="16" t="s">
        <v>608</v>
      </c>
      <c r="J30" s="20" t="s">
        <v>546</v>
      </c>
      <c r="K30" s="17" t="s">
        <v>609</v>
      </c>
      <c r="L30" s="17" t="s">
        <v>610</v>
      </c>
      <c r="M30" s="17" t="s">
        <v>552</v>
      </c>
    </row>
    <row r="31" ht="19.95" customHeight="true" spans="1:13">
      <c r="A31" s="23"/>
      <c r="B31" s="20"/>
      <c r="C31" s="17"/>
      <c r="D31" s="21"/>
      <c r="E31" s="21"/>
      <c r="F31" s="16"/>
      <c r="G31" s="20"/>
      <c r="H31" s="16" t="s">
        <v>541</v>
      </c>
      <c r="I31" s="16" t="s">
        <v>611</v>
      </c>
      <c r="J31" s="20" t="s">
        <v>535</v>
      </c>
      <c r="K31" s="17" t="s">
        <v>612</v>
      </c>
      <c r="L31" s="17" t="s">
        <v>537</v>
      </c>
      <c r="M31" s="17" t="s">
        <v>552</v>
      </c>
    </row>
    <row r="32" ht="19.95" customHeight="true" spans="1:13">
      <c r="A32" s="23"/>
      <c r="B32" s="20"/>
      <c r="C32" s="17"/>
      <c r="D32" s="21"/>
      <c r="E32" s="21"/>
      <c r="F32" s="16"/>
      <c r="G32" s="20"/>
      <c r="H32" s="16" t="s">
        <v>586</v>
      </c>
      <c r="I32" s="16" t="s">
        <v>613</v>
      </c>
      <c r="J32" s="20" t="s">
        <v>535</v>
      </c>
      <c r="K32" s="17" t="s">
        <v>612</v>
      </c>
      <c r="L32" s="17" t="s">
        <v>537</v>
      </c>
      <c r="M32" s="17" t="s">
        <v>538</v>
      </c>
    </row>
    <row r="33" ht="27" customHeight="true" spans="1:13">
      <c r="A33" s="23"/>
      <c r="B33" s="20"/>
      <c r="C33" s="17"/>
      <c r="D33" s="21"/>
      <c r="E33" s="21"/>
      <c r="F33" s="16"/>
      <c r="G33" s="20" t="s">
        <v>548</v>
      </c>
      <c r="H33" s="16" t="s">
        <v>556</v>
      </c>
      <c r="I33" s="16" t="s">
        <v>614</v>
      </c>
      <c r="J33" s="20" t="s">
        <v>543</v>
      </c>
      <c r="K33" s="17" t="s">
        <v>544</v>
      </c>
      <c r="L33" s="17"/>
      <c r="M33" s="17" t="s">
        <v>575</v>
      </c>
    </row>
    <row r="34" ht="19.95" customHeight="true" spans="1:13">
      <c r="A34" s="23"/>
      <c r="B34" s="20"/>
      <c r="C34" s="17"/>
      <c r="D34" s="21"/>
      <c r="E34" s="21"/>
      <c r="F34" s="16"/>
      <c r="G34" s="20" t="s">
        <v>561</v>
      </c>
      <c r="H34" s="16" t="s">
        <v>562</v>
      </c>
      <c r="I34" s="16" t="s">
        <v>603</v>
      </c>
      <c r="J34" s="20" t="s">
        <v>535</v>
      </c>
      <c r="K34" s="17" t="s">
        <v>588</v>
      </c>
      <c r="L34" s="17" t="s">
        <v>537</v>
      </c>
      <c r="M34" s="17" t="s">
        <v>538</v>
      </c>
    </row>
    <row r="35" s="1" customFormat="true" ht="19.95" customHeight="true" spans="1:13">
      <c r="A35" s="23"/>
      <c r="B35" s="16" t="s">
        <v>615</v>
      </c>
      <c r="C35" s="17">
        <v>10</v>
      </c>
      <c r="D35" s="18">
        <v>2893.34</v>
      </c>
      <c r="E35" s="21" t="s">
        <v>616</v>
      </c>
      <c r="F35" s="16" t="s">
        <v>617</v>
      </c>
      <c r="G35" s="20" t="s">
        <v>532</v>
      </c>
      <c r="H35" s="16" t="s">
        <v>586</v>
      </c>
      <c r="I35" s="16" t="s">
        <v>618</v>
      </c>
      <c r="J35" s="20" t="s">
        <v>543</v>
      </c>
      <c r="K35" s="17" t="s">
        <v>544</v>
      </c>
      <c r="L35" s="17"/>
      <c r="M35" s="17" t="s">
        <v>572</v>
      </c>
    </row>
    <row r="36" ht="19.95" customHeight="true" spans="1:13">
      <c r="A36" s="23"/>
      <c r="B36" s="20"/>
      <c r="C36" s="17"/>
      <c r="D36" s="21"/>
      <c r="E36" s="21"/>
      <c r="F36" s="16"/>
      <c r="G36" s="20" t="s">
        <v>548</v>
      </c>
      <c r="H36" s="16" t="s">
        <v>556</v>
      </c>
      <c r="I36" s="16" t="s">
        <v>619</v>
      </c>
      <c r="J36" s="20" t="s">
        <v>543</v>
      </c>
      <c r="K36" s="17" t="s">
        <v>544</v>
      </c>
      <c r="L36" s="17"/>
      <c r="M36" s="17" t="s">
        <v>575</v>
      </c>
    </row>
    <row r="37" ht="30" customHeight="true" spans="1:13">
      <c r="A37" s="23"/>
      <c r="B37" s="20"/>
      <c r="C37" s="17"/>
      <c r="D37" s="21"/>
      <c r="E37" s="21"/>
      <c r="F37" s="16"/>
      <c r="G37" s="20" t="s">
        <v>561</v>
      </c>
      <c r="H37" s="16" t="s">
        <v>562</v>
      </c>
      <c r="I37" s="16" t="s">
        <v>620</v>
      </c>
      <c r="J37" s="20" t="s">
        <v>543</v>
      </c>
      <c r="K37" s="17" t="s">
        <v>544</v>
      </c>
      <c r="L37" s="17"/>
      <c r="M37" s="17" t="s">
        <v>538</v>
      </c>
    </row>
    <row r="38" s="1" customFormat="true" ht="19.95" customHeight="true" spans="1:13">
      <c r="A38" s="23" t="s">
        <v>577</v>
      </c>
      <c r="B38" s="16" t="s">
        <v>621</v>
      </c>
      <c r="C38" s="17">
        <v>10</v>
      </c>
      <c r="D38" s="21">
        <v>544.94</v>
      </c>
      <c r="E38" s="21" t="s">
        <v>622</v>
      </c>
      <c r="F38" s="16" t="s">
        <v>623</v>
      </c>
      <c r="G38" s="20" t="s">
        <v>532</v>
      </c>
      <c r="H38" s="16" t="s">
        <v>586</v>
      </c>
      <c r="I38" s="16" t="s">
        <v>618</v>
      </c>
      <c r="J38" s="20" t="s">
        <v>543</v>
      </c>
      <c r="K38" s="17" t="s">
        <v>544</v>
      </c>
      <c r="L38" s="17"/>
      <c r="M38" s="17" t="s">
        <v>572</v>
      </c>
    </row>
    <row r="39" ht="30" customHeight="true" spans="1:13">
      <c r="A39" s="23"/>
      <c r="B39" s="20"/>
      <c r="C39" s="17"/>
      <c r="D39" s="21"/>
      <c r="E39" s="21"/>
      <c r="F39" s="16"/>
      <c r="G39" s="20" t="s">
        <v>548</v>
      </c>
      <c r="H39" s="16" t="s">
        <v>556</v>
      </c>
      <c r="I39" s="16" t="s">
        <v>624</v>
      </c>
      <c r="J39" s="20" t="s">
        <v>543</v>
      </c>
      <c r="K39" s="17" t="s">
        <v>544</v>
      </c>
      <c r="L39" s="17"/>
      <c r="M39" s="17" t="s">
        <v>575</v>
      </c>
    </row>
    <row r="40" ht="19.95" customHeight="true" spans="1:13">
      <c r="A40" s="23"/>
      <c r="B40" s="20"/>
      <c r="C40" s="17"/>
      <c r="D40" s="21"/>
      <c r="E40" s="21"/>
      <c r="F40" s="16"/>
      <c r="G40" s="20" t="s">
        <v>561</v>
      </c>
      <c r="H40" s="16" t="s">
        <v>562</v>
      </c>
      <c r="I40" s="16" t="s">
        <v>625</v>
      </c>
      <c r="J40" s="20" t="s">
        <v>543</v>
      </c>
      <c r="K40" s="17" t="s">
        <v>544</v>
      </c>
      <c r="L40" s="17"/>
      <c r="M40" s="17" t="s">
        <v>538</v>
      </c>
    </row>
    <row r="41" s="1" customFormat="true" ht="19.95" customHeight="true" spans="1:13">
      <c r="A41" s="23"/>
      <c r="B41" s="16" t="s">
        <v>626</v>
      </c>
      <c r="C41" s="17">
        <v>10</v>
      </c>
      <c r="D41" s="18">
        <v>1254.32</v>
      </c>
      <c r="E41" s="21" t="s">
        <v>627</v>
      </c>
      <c r="F41" s="16" t="s">
        <v>628</v>
      </c>
      <c r="G41" s="20" t="s">
        <v>532</v>
      </c>
      <c r="H41" s="16" t="s">
        <v>533</v>
      </c>
      <c r="I41" s="16" t="s">
        <v>629</v>
      </c>
      <c r="J41" s="20" t="s">
        <v>551</v>
      </c>
      <c r="K41" s="17" t="s">
        <v>630</v>
      </c>
      <c r="L41" s="17" t="s">
        <v>555</v>
      </c>
      <c r="M41" s="17" t="s">
        <v>575</v>
      </c>
    </row>
    <row r="42" ht="19.95" customHeight="true" spans="1:13">
      <c r="A42" s="23"/>
      <c r="B42" s="20"/>
      <c r="C42" s="17"/>
      <c r="D42" s="21"/>
      <c r="E42" s="21"/>
      <c r="F42" s="16"/>
      <c r="G42" s="20"/>
      <c r="H42" s="16" t="s">
        <v>541</v>
      </c>
      <c r="I42" s="16" t="s">
        <v>631</v>
      </c>
      <c r="J42" s="20" t="s">
        <v>551</v>
      </c>
      <c r="K42" s="17" t="s">
        <v>560</v>
      </c>
      <c r="L42" s="17" t="s">
        <v>555</v>
      </c>
      <c r="M42" s="17" t="s">
        <v>538</v>
      </c>
    </row>
    <row r="43" ht="19.95" customHeight="true" spans="1:13">
      <c r="A43" s="23"/>
      <c r="B43" s="20"/>
      <c r="C43" s="17"/>
      <c r="D43" s="21"/>
      <c r="E43" s="21"/>
      <c r="F43" s="16"/>
      <c r="G43" s="20" t="s">
        <v>548</v>
      </c>
      <c r="H43" s="16" t="s">
        <v>556</v>
      </c>
      <c r="I43" s="16" t="s">
        <v>632</v>
      </c>
      <c r="J43" s="20" t="s">
        <v>543</v>
      </c>
      <c r="K43" s="17" t="s">
        <v>544</v>
      </c>
      <c r="L43" s="17"/>
      <c r="M43" s="17" t="s">
        <v>633</v>
      </c>
    </row>
    <row r="44" ht="19.95" customHeight="true" spans="1:13">
      <c r="A44" s="23"/>
      <c r="B44" s="20"/>
      <c r="C44" s="17"/>
      <c r="D44" s="21"/>
      <c r="E44" s="21"/>
      <c r="F44" s="16"/>
      <c r="G44" s="20" t="s">
        <v>561</v>
      </c>
      <c r="H44" s="16" t="s">
        <v>562</v>
      </c>
      <c r="I44" s="16" t="s">
        <v>634</v>
      </c>
      <c r="J44" s="20" t="s">
        <v>535</v>
      </c>
      <c r="K44" s="17" t="s">
        <v>566</v>
      </c>
      <c r="L44" s="17" t="s">
        <v>537</v>
      </c>
      <c r="M44" s="17" t="s">
        <v>538</v>
      </c>
    </row>
    <row r="45" s="1" customFormat="true" ht="19.95" customHeight="true" spans="1:13">
      <c r="A45" s="16" t="s">
        <v>635</v>
      </c>
      <c r="B45" s="16" t="s">
        <v>636</v>
      </c>
      <c r="C45" s="17">
        <v>10</v>
      </c>
      <c r="D45" s="21" t="s">
        <v>637</v>
      </c>
      <c r="E45" s="21" t="s">
        <v>638</v>
      </c>
      <c r="F45" s="16" t="s">
        <v>639</v>
      </c>
      <c r="G45" s="20" t="s">
        <v>532</v>
      </c>
      <c r="H45" s="16" t="s">
        <v>533</v>
      </c>
      <c r="I45" s="16" t="s">
        <v>640</v>
      </c>
      <c r="J45" s="20" t="s">
        <v>535</v>
      </c>
      <c r="K45" s="17" t="s">
        <v>641</v>
      </c>
      <c r="L45" s="17" t="s">
        <v>547</v>
      </c>
      <c r="M45" s="17" t="s">
        <v>552</v>
      </c>
    </row>
    <row r="46" ht="19.95" customHeight="true" spans="1:13">
      <c r="A46" s="16"/>
      <c r="B46" s="20"/>
      <c r="C46" s="17"/>
      <c r="D46" s="21"/>
      <c r="E46" s="21"/>
      <c r="F46" s="16"/>
      <c r="G46" s="20"/>
      <c r="H46" s="16" t="s">
        <v>541</v>
      </c>
      <c r="I46" s="16" t="s">
        <v>642</v>
      </c>
      <c r="J46" s="20" t="s">
        <v>535</v>
      </c>
      <c r="K46" s="17" t="s">
        <v>566</v>
      </c>
      <c r="L46" s="17" t="s">
        <v>537</v>
      </c>
      <c r="M46" s="17" t="s">
        <v>552</v>
      </c>
    </row>
    <row r="47" ht="19.95" customHeight="true" spans="1:13">
      <c r="A47" s="16"/>
      <c r="B47" s="20"/>
      <c r="C47" s="17"/>
      <c r="D47" s="21"/>
      <c r="E47" s="21"/>
      <c r="F47" s="16"/>
      <c r="G47" s="20"/>
      <c r="H47" s="16" t="s">
        <v>586</v>
      </c>
      <c r="I47" s="16" t="s">
        <v>643</v>
      </c>
      <c r="J47" s="20" t="s">
        <v>535</v>
      </c>
      <c r="K47" s="17" t="s">
        <v>566</v>
      </c>
      <c r="L47" s="17" t="s">
        <v>537</v>
      </c>
      <c r="M47" s="17" t="s">
        <v>552</v>
      </c>
    </row>
    <row r="48" ht="27" customHeight="true" spans="1:13">
      <c r="A48" s="16"/>
      <c r="B48" s="20"/>
      <c r="C48" s="17"/>
      <c r="D48" s="21"/>
      <c r="E48" s="21"/>
      <c r="F48" s="16"/>
      <c r="G48" s="20" t="s">
        <v>548</v>
      </c>
      <c r="H48" s="16" t="s">
        <v>556</v>
      </c>
      <c r="I48" s="16" t="s">
        <v>644</v>
      </c>
      <c r="J48" s="20" t="s">
        <v>543</v>
      </c>
      <c r="K48" s="17" t="s">
        <v>544</v>
      </c>
      <c r="L48" s="17"/>
      <c r="M48" s="17" t="s">
        <v>552</v>
      </c>
    </row>
    <row r="49" ht="186" customHeight="true" spans="1:13">
      <c r="A49" s="16"/>
      <c r="B49" s="20"/>
      <c r="C49" s="17"/>
      <c r="D49" s="21"/>
      <c r="E49" s="21"/>
      <c r="F49" s="16"/>
      <c r="G49" s="20" t="s">
        <v>561</v>
      </c>
      <c r="H49" s="16" t="s">
        <v>562</v>
      </c>
      <c r="I49" s="16" t="s">
        <v>645</v>
      </c>
      <c r="J49" s="20" t="s">
        <v>535</v>
      </c>
      <c r="K49" s="17" t="s">
        <v>566</v>
      </c>
      <c r="L49" s="17" t="s">
        <v>537</v>
      </c>
      <c r="M49" s="17" t="s">
        <v>538</v>
      </c>
    </row>
    <row r="50" ht="19.95" customHeight="true" spans="1:13">
      <c r="A50" s="16" t="s">
        <v>646</v>
      </c>
      <c r="B50" s="16" t="s">
        <v>647</v>
      </c>
      <c r="C50" s="17">
        <v>10</v>
      </c>
      <c r="D50" s="18">
        <v>1710</v>
      </c>
      <c r="E50" s="28" t="s">
        <v>648</v>
      </c>
      <c r="F50" s="16" t="s">
        <v>649</v>
      </c>
      <c r="G50" s="20" t="s">
        <v>532</v>
      </c>
      <c r="H50" s="20" t="s">
        <v>586</v>
      </c>
      <c r="I50" s="16" t="s">
        <v>650</v>
      </c>
      <c r="J50" s="20" t="s">
        <v>535</v>
      </c>
      <c r="K50" s="17" t="s">
        <v>588</v>
      </c>
      <c r="L50" s="17" t="s">
        <v>537</v>
      </c>
      <c r="M50" s="17" t="s">
        <v>552</v>
      </c>
    </row>
    <row r="51" ht="19.95" customHeight="true" spans="1:13">
      <c r="A51" s="16"/>
      <c r="B51" s="20"/>
      <c r="C51" s="17"/>
      <c r="D51" s="18"/>
      <c r="E51" s="21"/>
      <c r="F51" s="16"/>
      <c r="G51" s="20" t="s">
        <v>532</v>
      </c>
      <c r="H51" s="20" t="s">
        <v>541</v>
      </c>
      <c r="I51" s="16" t="s">
        <v>651</v>
      </c>
      <c r="J51" s="20" t="s">
        <v>535</v>
      </c>
      <c r="K51" s="17" t="s">
        <v>560</v>
      </c>
      <c r="L51" s="17" t="s">
        <v>537</v>
      </c>
      <c r="M51" s="17" t="s">
        <v>552</v>
      </c>
    </row>
    <row r="52" ht="19.95" customHeight="true" spans="1:13">
      <c r="A52" s="16"/>
      <c r="B52" s="20"/>
      <c r="C52" s="17"/>
      <c r="D52" s="18"/>
      <c r="E52" s="21"/>
      <c r="F52" s="16"/>
      <c r="G52" s="20" t="s">
        <v>532</v>
      </c>
      <c r="H52" s="20" t="s">
        <v>533</v>
      </c>
      <c r="I52" s="16" t="s">
        <v>652</v>
      </c>
      <c r="J52" s="20" t="s">
        <v>535</v>
      </c>
      <c r="K52" s="17" t="s">
        <v>653</v>
      </c>
      <c r="L52" s="17" t="s">
        <v>654</v>
      </c>
      <c r="M52" s="17" t="s">
        <v>552</v>
      </c>
    </row>
    <row r="53" ht="19.95" customHeight="true" spans="1:13">
      <c r="A53" s="16"/>
      <c r="B53" s="20"/>
      <c r="C53" s="17"/>
      <c r="D53" s="18"/>
      <c r="E53" s="21"/>
      <c r="F53" s="16"/>
      <c r="G53" s="20" t="s">
        <v>548</v>
      </c>
      <c r="H53" s="20" t="s">
        <v>556</v>
      </c>
      <c r="I53" s="16" t="s">
        <v>655</v>
      </c>
      <c r="J53" s="20" t="s">
        <v>535</v>
      </c>
      <c r="K53" s="17" t="s">
        <v>560</v>
      </c>
      <c r="L53" s="17" t="s">
        <v>537</v>
      </c>
      <c r="M53" s="17" t="s">
        <v>552</v>
      </c>
    </row>
    <row r="54" ht="28" customHeight="true" spans="1:13">
      <c r="A54" s="16"/>
      <c r="B54" s="20"/>
      <c r="C54" s="17"/>
      <c r="D54" s="18"/>
      <c r="E54" s="21"/>
      <c r="F54" s="16"/>
      <c r="G54" s="20" t="s">
        <v>561</v>
      </c>
      <c r="H54" s="20" t="s">
        <v>562</v>
      </c>
      <c r="I54" s="16" t="s">
        <v>656</v>
      </c>
      <c r="J54" s="20" t="s">
        <v>535</v>
      </c>
      <c r="K54" s="17" t="s">
        <v>560</v>
      </c>
      <c r="L54" s="17" t="s">
        <v>537</v>
      </c>
      <c r="M54" s="17" t="s">
        <v>538</v>
      </c>
    </row>
    <row r="55" s="1" customFormat="true" ht="19.95" customHeight="true" spans="1:13">
      <c r="A55" s="23" t="s">
        <v>657</v>
      </c>
      <c r="B55" s="16" t="s">
        <v>658</v>
      </c>
      <c r="C55" s="17">
        <v>10</v>
      </c>
      <c r="D55" s="21">
        <v>640.3</v>
      </c>
      <c r="E55" s="21" t="s">
        <v>659</v>
      </c>
      <c r="F55" s="16" t="s">
        <v>660</v>
      </c>
      <c r="G55" s="20" t="s">
        <v>532</v>
      </c>
      <c r="H55" s="16" t="s">
        <v>533</v>
      </c>
      <c r="I55" s="16" t="s">
        <v>661</v>
      </c>
      <c r="J55" s="20" t="s">
        <v>535</v>
      </c>
      <c r="K55" s="17" t="s">
        <v>662</v>
      </c>
      <c r="L55" s="17" t="s">
        <v>663</v>
      </c>
      <c r="M55" s="17" t="s">
        <v>552</v>
      </c>
    </row>
    <row r="56" ht="19.95" customHeight="true" spans="1:13">
      <c r="A56" s="23"/>
      <c r="B56" s="20"/>
      <c r="C56" s="17"/>
      <c r="D56" s="21"/>
      <c r="E56" s="21"/>
      <c r="F56" s="16"/>
      <c r="G56" s="20"/>
      <c r="H56" s="16" t="s">
        <v>541</v>
      </c>
      <c r="I56" s="16" t="s">
        <v>664</v>
      </c>
      <c r="J56" s="20" t="s">
        <v>546</v>
      </c>
      <c r="K56" s="17" t="s">
        <v>560</v>
      </c>
      <c r="L56" s="17" t="s">
        <v>537</v>
      </c>
      <c r="M56" s="17" t="s">
        <v>552</v>
      </c>
    </row>
    <row r="57" ht="19.95" customHeight="true" spans="1:13">
      <c r="A57" s="23"/>
      <c r="B57" s="20"/>
      <c r="C57" s="17"/>
      <c r="D57" s="21"/>
      <c r="E57" s="21"/>
      <c r="F57" s="16"/>
      <c r="G57" s="20"/>
      <c r="H57" s="16" t="s">
        <v>586</v>
      </c>
      <c r="I57" s="16" t="s">
        <v>665</v>
      </c>
      <c r="J57" s="20" t="s">
        <v>535</v>
      </c>
      <c r="K57" s="17" t="s">
        <v>588</v>
      </c>
      <c r="L57" s="17" t="s">
        <v>537</v>
      </c>
      <c r="M57" s="17" t="s">
        <v>538</v>
      </c>
    </row>
    <row r="58" ht="19.95" customHeight="true" spans="1:13">
      <c r="A58" s="23"/>
      <c r="B58" s="20"/>
      <c r="C58" s="17"/>
      <c r="D58" s="21"/>
      <c r="E58" s="21"/>
      <c r="F58" s="16"/>
      <c r="G58" s="20" t="s">
        <v>548</v>
      </c>
      <c r="H58" s="16" t="s">
        <v>666</v>
      </c>
      <c r="I58" s="16" t="s">
        <v>667</v>
      </c>
      <c r="J58" s="20" t="s">
        <v>535</v>
      </c>
      <c r="K58" s="17" t="s">
        <v>588</v>
      </c>
      <c r="L58" s="17" t="s">
        <v>537</v>
      </c>
      <c r="M58" s="17" t="s">
        <v>575</v>
      </c>
    </row>
    <row r="59" ht="19.95" customHeight="true" spans="1:13">
      <c r="A59" s="23"/>
      <c r="B59" s="20"/>
      <c r="C59" s="17"/>
      <c r="D59" s="21"/>
      <c r="E59" s="21"/>
      <c r="F59" s="16"/>
      <c r="G59" s="20" t="s">
        <v>561</v>
      </c>
      <c r="H59" s="16" t="s">
        <v>562</v>
      </c>
      <c r="I59" s="16" t="s">
        <v>668</v>
      </c>
      <c r="J59" s="20" t="s">
        <v>535</v>
      </c>
      <c r="K59" s="17" t="s">
        <v>669</v>
      </c>
      <c r="L59" s="17" t="s">
        <v>537</v>
      </c>
      <c r="M59" s="17" t="s">
        <v>538</v>
      </c>
    </row>
    <row r="60" s="1" customFormat="true" ht="19.95" customHeight="true" spans="1:13">
      <c r="A60" s="23"/>
      <c r="B60" s="23" t="s">
        <v>670</v>
      </c>
      <c r="C60" s="17">
        <v>10</v>
      </c>
      <c r="D60" s="21">
        <v>684</v>
      </c>
      <c r="E60" s="21" t="s">
        <v>671</v>
      </c>
      <c r="F60" s="16" t="s">
        <v>672</v>
      </c>
      <c r="G60" s="20" t="s">
        <v>532</v>
      </c>
      <c r="H60" s="16" t="s">
        <v>533</v>
      </c>
      <c r="I60" s="16" t="s">
        <v>673</v>
      </c>
      <c r="J60" s="20" t="s">
        <v>535</v>
      </c>
      <c r="K60" s="17" t="s">
        <v>538</v>
      </c>
      <c r="L60" s="17" t="s">
        <v>663</v>
      </c>
      <c r="M60" s="17" t="s">
        <v>552</v>
      </c>
    </row>
    <row r="61" ht="19.95" customHeight="true" spans="1:13">
      <c r="A61" s="23"/>
      <c r="B61" s="23"/>
      <c r="C61" s="17"/>
      <c r="D61" s="21"/>
      <c r="E61" s="21"/>
      <c r="F61" s="16"/>
      <c r="G61" s="20"/>
      <c r="H61" s="16" t="s">
        <v>541</v>
      </c>
      <c r="I61" s="16" t="s">
        <v>674</v>
      </c>
      <c r="J61" s="20" t="s">
        <v>535</v>
      </c>
      <c r="K61" s="17" t="s">
        <v>588</v>
      </c>
      <c r="L61" s="17" t="s">
        <v>537</v>
      </c>
      <c r="M61" s="17" t="s">
        <v>552</v>
      </c>
    </row>
    <row r="62" ht="19.95" customHeight="true" spans="1:13">
      <c r="A62" s="23"/>
      <c r="B62" s="23"/>
      <c r="C62" s="17"/>
      <c r="D62" s="21"/>
      <c r="E62" s="21"/>
      <c r="F62" s="16"/>
      <c r="G62" s="20"/>
      <c r="H62" s="16" t="s">
        <v>586</v>
      </c>
      <c r="I62" s="16" t="s">
        <v>675</v>
      </c>
      <c r="J62" s="20" t="s">
        <v>535</v>
      </c>
      <c r="K62" s="17" t="s">
        <v>588</v>
      </c>
      <c r="L62" s="17" t="s">
        <v>537</v>
      </c>
      <c r="M62" s="17" t="s">
        <v>538</v>
      </c>
    </row>
    <row r="63" ht="19.95" customHeight="true" spans="1:13">
      <c r="A63" s="23" t="s">
        <v>657</v>
      </c>
      <c r="B63" s="23" t="s">
        <v>670</v>
      </c>
      <c r="C63" s="17">
        <v>10</v>
      </c>
      <c r="D63" s="21">
        <v>684</v>
      </c>
      <c r="E63" s="18">
        <v>9766.8</v>
      </c>
      <c r="F63" s="16" t="s">
        <v>672</v>
      </c>
      <c r="G63" s="20" t="s">
        <v>548</v>
      </c>
      <c r="H63" s="16" t="s">
        <v>556</v>
      </c>
      <c r="I63" s="16" t="s">
        <v>676</v>
      </c>
      <c r="J63" s="20" t="s">
        <v>535</v>
      </c>
      <c r="K63" s="17" t="s">
        <v>669</v>
      </c>
      <c r="L63" s="17" t="s">
        <v>537</v>
      </c>
      <c r="M63" s="17" t="s">
        <v>575</v>
      </c>
    </row>
    <row r="64" ht="19.95" customHeight="true" spans="1:13">
      <c r="A64" s="23"/>
      <c r="B64" s="24"/>
      <c r="C64" s="17"/>
      <c r="D64" s="21"/>
      <c r="E64" s="18"/>
      <c r="F64" s="16"/>
      <c r="G64" s="20" t="s">
        <v>561</v>
      </c>
      <c r="H64" s="16" t="s">
        <v>562</v>
      </c>
      <c r="I64" s="16" t="s">
        <v>677</v>
      </c>
      <c r="J64" s="20" t="s">
        <v>535</v>
      </c>
      <c r="K64" s="17" t="s">
        <v>669</v>
      </c>
      <c r="L64" s="17" t="s">
        <v>537</v>
      </c>
      <c r="M64" s="17" t="s">
        <v>538</v>
      </c>
    </row>
    <row r="65" s="1" customFormat="true" ht="19.95" customHeight="true" spans="1:13">
      <c r="A65" s="23"/>
      <c r="B65" s="16" t="s">
        <v>678</v>
      </c>
      <c r="C65" s="17">
        <v>10</v>
      </c>
      <c r="D65" s="21">
        <v>513</v>
      </c>
      <c r="E65" s="21" t="s">
        <v>679</v>
      </c>
      <c r="F65" s="16" t="s">
        <v>680</v>
      </c>
      <c r="G65" s="20" t="s">
        <v>532</v>
      </c>
      <c r="H65" s="16" t="s">
        <v>533</v>
      </c>
      <c r="I65" s="16" t="s">
        <v>681</v>
      </c>
      <c r="J65" s="20" t="s">
        <v>535</v>
      </c>
      <c r="K65" s="17" t="s">
        <v>682</v>
      </c>
      <c r="L65" s="17" t="s">
        <v>547</v>
      </c>
      <c r="M65" s="17" t="s">
        <v>538</v>
      </c>
    </row>
    <row r="66" ht="19.95" customHeight="true" spans="1:13">
      <c r="A66" s="23"/>
      <c r="B66" s="20"/>
      <c r="C66" s="17"/>
      <c r="D66" s="21"/>
      <c r="E66" s="21"/>
      <c r="F66" s="16"/>
      <c r="G66" s="20"/>
      <c r="H66" s="16" t="s">
        <v>541</v>
      </c>
      <c r="I66" s="16" t="s">
        <v>664</v>
      </c>
      <c r="J66" s="20" t="s">
        <v>535</v>
      </c>
      <c r="K66" s="17" t="s">
        <v>669</v>
      </c>
      <c r="L66" s="17" t="s">
        <v>537</v>
      </c>
      <c r="M66" s="17" t="s">
        <v>552</v>
      </c>
    </row>
    <row r="67" ht="19.95" customHeight="true" spans="1:13">
      <c r="A67" s="23"/>
      <c r="B67" s="20"/>
      <c r="C67" s="17"/>
      <c r="D67" s="21"/>
      <c r="E67" s="21"/>
      <c r="F67" s="16"/>
      <c r="G67" s="20"/>
      <c r="H67" s="16" t="s">
        <v>586</v>
      </c>
      <c r="I67" s="16" t="s">
        <v>675</v>
      </c>
      <c r="J67" s="20" t="s">
        <v>535</v>
      </c>
      <c r="K67" s="17" t="s">
        <v>669</v>
      </c>
      <c r="L67" s="17" t="s">
        <v>537</v>
      </c>
      <c r="M67" s="17" t="s">
        <v>552</v>
      </c>
    </row>
    <row r="68" ht="19.95" customHeight="true" spans="1:13">
      <c r="A68" s="23"/>
      <c r="B68" s="20"/>
      <c r="C68" s="17"/>
      <c r="D68" s="21"/>
      <c r="E68" s="21"/>
      <c r="F68" s="16"/>
      <c r="G68" s="20" t="s">
        <v>548</v>
      </c>
      <c r="H68" s="16" t="s">
        <v>556</v>
      </c>
      <c r="I68" s="16" t="s">
        <v>683</v>
      </c>
      <c r="J68" s="20" t="s">
        <v>535</v>
      </c>
      <c r="K68" s="17" t="s">
        <v>566</v>
      </c>
      <c r="L68" s="17" t="s">
        <v>537</v>
      </c>
      <c r="M68" s="17" t="s">
        <v>575</v>
      </c>
    </row>
    <row r="69" ht="19.95" customHeight="true" spans="1:13">
      <c r="A69" s="23"/>
      <c r="B69" s="20"/>
      <c r="C69" s="17"/>
      <c r="D69" s="21"/>
      <c r="E69" s="21"/>
      <c r="F69" s="16"/>
      <c r="G69" s="20" t="s">
        <v>561</v>
      </c>
      <c r="H69" s="16" t="s">
        <v>562</v>
      </c>
      <c r="I69" s="16" t="s">
        <v>684</v>
      </c>
      <c r="J69" s="20" t="s">
        <v>535</v>
      </c>
      <c r="K69" s="17" t="s">
        <v>669</v>
      </c>
      <c r="L69" s="17" t="s">
        <v>537</v>
      </c>
      <c r="M69" s="17" t="s">
        <v>538</v>
      </c>
    </row>
    <row r="70" s="1" customFormat="true" ht="19.95" customHeight="true" spans="1:13">
      <c r="A70" s="16" t="s">
        <v>685</v>
      </c>
      <c r="B70" s="16" t="s">
        <v>686</v>
      </c>
      <c r="C70" s="17">
        <v>10</v>
      </c>
      <c r="D70" s="21">
        <v>507.3</v>
      </c>
      <c r="E70" s="21" t="s">
        <v>687</v>
      </c>
      <c r="F70" s="16" t="s">
        <v>688</v>
      </c>
      <c r="G70" s="20" t="s">
        <v>532</v>
      </c>
      <c r="H70" s="16" t="s">
        <v>533</v>
      </c>
      <c r="I70" s="16" t="s">
        <v>689</v>
      </c>
      <c r="J70" s="20" t="s">
        <v>535</v>
      </c>
      <c r="K70" s="17" t="s">
        <v>560</v>
      </c>
      <c r="L70" s="17" t="s">
        <v>690</v>
      </c>
      <c r="M70" s="17" t="s">
        <v>584</v>
      </c>
    </row>
    <row r="71" ht="19.95" customHeight="true" spans="1:13">
      <c r="A71" s="16"/>
      <c r="B71" s="20"/>
      <c r="C71" s="17"/>
      <c r="D71" s="21"/>
      <c r="E71" s="21"/>
      <c r="F71" s="16"/>
      <c r="G71" s="20"/>
      <c r="H71" s="20"/>
      <c r="I71" s="16" t="s">
        <v>691</v>
      </c>
      <c r="J71" s="20" t="s">
        <v>535</v>
      </c>
      <c r="K71" s="17" t="s">
        <v>560</v>
      </c>
      <c r="L71" s="17" t="s">
        <v>690</v>
      </c>
      <c r="M71" s="17" t="s">
        <v>538</v>
      </c>
    </row>
    <row r="72" ht="19.95" customHeight="true" spans="1:13">
      <c r="A72" s="16"/>
      <c r="B72" s="20"/>
      <c r="C72" s="17"/>
      <c r="D72" s="21"/>
      <c r="E72" s="21"/>
      <c r="F72" s="16"/>
      <c r="G72" s="20"/>
      <c r="H72" s="16" t="s">
        <v>541</v>
      </c>
      <c r="I72" s="16" t="s">
        <v>692</v>
      </c>
      <c r="J72" s="20" t="s">
        <v>535</v>
      </c>
      <c r="K72" s="17" t="s">
        <v>669</v>
      </c>
      <c r="L72" s="17" t="s">
        <v>537</v>
      </c>
      <c r="M72" s="17" t="s">
        <v>584</v>
      </c>
    </row>
    <row r="73" ht="19.95" customHeight="true" spans="1:13">
      <c r="A73" s="16"/>
      <c r="B73" s="20"/>
      <c r="C73" s="17"/>
      <c r="D73" s="21"/>
      <c r="E73" s="21"/>
      <c r="F73" s="16"/>
      <c r="G73" s="20"/>
      <c r="H73" s="16" t="s">
        <v>586</v>
      </c>
      <c r="I73" s="16" t="s">
        <v>693</v>
      </c>
      <c r="J73" s="20" t="s">
        <v>535</v>
      </c>
      <c r="K73" s="17" t="s">
        <v>669</v>
      </c>
      <c r="L73" s="17" t="s">
        <v>537</v>
      </c>
      <c r="M73" s="17" t="s">
        <v>538</v>
      </c>
    </row>
    <row r="74" ht="30" customHeight="true" spans="1:13">
      <c r="A74" s="16"/>
      <c r="B74" s="20"/>
      <c r="C74" s="17"/>
      <c r="D74" s="21"/>
      <c r="E74" s="21"/>
      <c r="F74" s="16"/>
      <c r="G74" s="20" t="s">
        <v>548</v>
      </c>
      <c r="H74" s="16" t="s">
        <v>556</v>
      </c>
      <c r="I74" s="16" t="s">
        <v>694</v>
      </c>
      <c r="J74" s="20" t="s">
        <v>543</v>
      </c>
      <c r="K74" s="17" t="s">
        <v>544</v>
      </c>
      <c r="L74" s="17"/>
      <c r="M74" s="17" t="s">
        <v>575</v>
      </c>
    </row>
    <row r="75" ht="66" customHeight="true" spans="1:13">
      <c r="A75" s="16"/>
      <c r="B75" s="20"/>
      <c r="C75" s="17"/>
      <c r="D75" s="21"/>
      <c r="E75" s="21"/>
      <c r="F75" s="16"/>
      <c r="G75" s="20" t="s">
        <v>561</v>
      </c>
      <c r="H75" s="16" t="s">
        <v>562</v>
      </c>
      <c r="I75" s="16" t="s">
        <v>695</v>
      </c>
      <c r="J75" s="20" t="s">
        <v>535</v>
      </c>
      <c r="K75" s="17" t="s">
        <v>669</v>
      </c>
      <c r="L75" s="17" t="s">
        <v>537</v>
      </c>
      <c r="M75" s="17" t="s">
        <v>538</v>
      </c>
    </row>
    <row r="76" s="1" customFormat="true" ht="19.95" customHeight="true" spans="1:13">
      <c r="A76" s="23" t="s">
        <v>696</v>
      </c>
      <c r="B76" s="16" t="s">
        <v>697</v>
      </c>
      <c r="C76" s="17">
        <v>10</v>
      </c>
      <c r="D76" s="18">
        <v>3000.67</v>
      </c>
      <c r="E76" s="21" t="s">
        <v>698</v>
      </c>
      <c r="F76" s="16" t="s">
        <v>699</v>
      </c>
      <c r="G76" s="20" t="s">
        <v>532</v>
      </c>
      <c r="H76" s="16" t="s">
        <v>533</v>
      </c>
      <c r="I76" s="16" t="s">
        <v>700</v>
      </c>
      <c r="J76" s="20" t="s">
        <v>551</v>
      </c>
      <c r="K76" s="17" t="s">
        <v>701</v>
      </c>
      <c r="L76" s="17" t="s">
        <v>583</v>
      </c>
      <c r="M76" s="17" t="s">
        <v>552</v>
      </c>
    </row>
    <row r="77" ht="19.95" customHeight="true" spans="1:13">
      <c r="A77" s="23"/>
      <c r="B77" s="20"/>
      <c r="C77" s="17"/>
      <c r="D77" s="21"/>
      <c r="E77" s="21"/>
      <c r="F77" s="16"/>
      <c r="G77" s="20"/>
      <c r="H77" s="16" t="s">
        <v>541</v>
      </c>
      <c r="I77" s="16" t="s">
        <v>702</v>
      </c>
      <c r="J77" s="20" t="s">
        <v>535</v>
      </c>
      <c r="K77" s="17" t="s">
        <v>572</v>
      </c>
      <c r="L77" s="17" t="s">
        <v>537</v>
      </c>
      <c r="M77" s="17" t="s">
        <v>552</v>
      </c>
    </row>
    <row r="78" ht="19.95" customHeight="true" spans="1:13">
      <c r="A78" s="23"/>
      <c r="B78" s="20"/>
      <c r="C78" s="17"/>
      <c r="D78" s="21"/>
      <c r="E78" s="21"/>
      <c r="F78" s="16"/>
      <c r="G78" s="20"/>
      <c r="H78" s="16" t="s">
        <v>586</v>
      </c>
      <c r="I78" s="16" t="s">
        <v>703</v>
      </c>
      <c r="J78" s="20" t="s">
        <v>551</v>
      </c>
      <c r="K78" s="17" t="s">
        <v>704</v>
      </c>
      <c r="L78" s="17" t="s">
        <v>705</v>
      </c>
      <c r="M78" s="17" t="s">
        <v>552</v>
      </c>
    </row>
    <row r="79" ht="19.95" customHeight="true" spans="1:13">
      <c r="A79" s="23"/>
      <c r="B79" s="20"/>
      <c r="C79" s="17"/>
      <c r="D79" s="21"/>
      <c r="E79" s="21"/>
      <c r="F79" s="16"/>
      <c r="G79" s="20" t="s">
        <v>548</v>
      </c>
      <c r="H79" s="16" t="s">
        <v>556</v>
      </c>
      <c r="I79" s="16" t="s">
        <v>706</v>
      </c>
      <c r="J79" s="20" t="s">
        <v>543</v>
      </c>
      <c r="K79" s="17" t="s">
        <v>544</v>
      </c>
      <c r="L79" s="17"/>
      <c r="M79" s="17" t="s">
        <v>552</v>
      </c>
    </row>
    <row r="80" ht="19.95" customHeight="true" spans="1:13">
      <c r="A80" s="23"/>
      <c r="B80" s="20"/>
      <c r="C80" s="17"/>
      <c r="D80" s="21"/>
      <c r="E80" s="21"/>
      <c r="F80" s="16"/>
      <c r="G80" s="20" t="s">
        <v>561</v>
      </c>
      <c r="H80" s="16" t="s">
        <v>562</v>
      </c>
      <c r="I80" s="16" t="s">
        <v>707</v>
      </c>
      <c r="J80" s="20" t="s">
        <v>543</v>
      </c>
      <c r="K80" s="17" t="s">
        <v>544</v>
      </c>
      <c r="L80" s="17"/>
      <c r="M80" s="17" t="s">
        <v>538</v>
      </c>
    </row>
    <row r="81" s="1" customFormat="true" ht="19.95" customHeight="true" spans="1:13">
      <c r="A81" s="23"/>
      <c r="B81" s="16" t="s">
        <v>708</v>
      </c>
      <c r="C81" s="17">
        <v>10</v>
      </c>
      <c r="D81" s="21">
        <v>2497.84</v>
      </c>
      <c r="E81" s="21">
        <v>4995.67</v>
      </c>
      <c r="F81" s="16" t="s">
        <v>709</v>
      </c>
      <c r="G81" s="16" t="s">
        <v>532</v>
      </c>
      <c r="H81" s="16" t="s">
        <v>533</v>
      </c>
      <c r="I81" s="16" t="s">
        <v>710</v>
      </c>
      <c r="J81" s="16" t="s">
        <v>535</v>
      </c>
      <c r="K81" s="23" t="s">
        <v>701</v>
      </c>
      <c r="L81" s="23" t="s">
        <v>547</v>
      </c>
      <c r="M81" s="23" t="s">
        <v>552</v>
      </c>
    </row>
    <row r="82" s="1" customFormat="true" ht="19.95" customHeight="true" spans="1:13">
      <c r="A82" s="23"/>
      <c r="B82" s="16"/>
      <c r="C82" s="17"/>
      <c r="D82" s="21"/>
      <c r="E82" s="21"/>
      <c r="F82" s="16"/>
      <c r="G82" s="16" t="s">
        <v>532</v>
      </c>
      <c r="H82" s="16" t="s">
        <v>541</v>
      </c>
      <c r="I82" s="16" t="s">
        <v>711</v>
      </c>
      <c r="J82" s="16" t="s">
        <v>551</v>
      </c>
      <c r="K82" s="23" t="s">
        <v>564</v>
      </c>
      <c r="L82" s="23" t="s">
        <v>583</v>
      </c>
      <c r="M82" s="23" t="s">
        <v>552</v>
      </c>
    </row>
    <row r="83" s="1" customFormat="true" ht="19.95" customHeight="true" spans="1:13">
      <c r="A83" s="23"/>
      <c r="B83" s="16"/>
      <c r="C83" s="17"/>
      <c r="D83" s="21"/>
      <c r="E83" s="21"/>
      <c r="F83" s="16"/>
      <c r="G83" s="16" t="s">
        <v>532</v>
      </c>
      <c r="H83" s="16" t="s">
        <v>586</v>
      </c>
      <c r="I83" s="16" t="s">
        <v>712</v>
      </c>
      <c r="J83" s="16" t="s">
        <v>551</v>
      </c>
      <c r="K83" s="23" t="s">
        <v>704</v>
      </c>
      <c r="L83" s="23" t="s">
        <v>705</v>
      </c>
      <c r="M83" s="23" t="s">
        <v>552</v>
      </c>
    </row>
    <row r="84" s="1" customFormat="true" ht="19.95" customHeight="true" spans="1:13">
      <c r="A84" s="23"/>
      <c r="B84" s="16"/>
      <c r="C84" s="17"/>
      <c r="D84" s="21"/>
      <c r="E84" s="21"/>
      <c r="F84" s="16"/>
      <c r="G84" s="16" t="s">
        <v>548</v>
      </c>
      <c r="H84" s="16" t="s">
        <v>666</v>
      </c>
      <c r="I84" s="16" t="s">
        <v>713</v>
      </c>
      <c r="J84" s="16" t="s">
        <v>543</v>
      </c>
      <c r="K84" s="23" t="s">
        <v>544</v>
      </c>
      <c r="L84" s="23"/>
      <c r="M84" s="23" t="s">
        <v>552</v>
      </c>
    </row>
    <row r="85" s="1" customFormat="true" ht="19.95" customHeight="true" spans="1:13">
      <c r="A85" s="23"/>
      <c r="B85" s="16"/>
      <c r="C85" s="17"/>
      <c r="D85" s="21"/>
      <c r="E85" s="21"/>
      <c r="F85" s="16"/>
      <c r="G85" s="16" t="s">
        <v>561</v>
      </c>
      <c r="H85" s="16" t="s">
        <v>562</v>
      </c>
      <c r="I85" s="16" t="s">
        <v>714</v>
      </c>
      <c r="J85" s="16" t="s">
        <v>543</v>
      </c>
      <c r="K85" s="23" t="s">
        <v>544</v>
      </c>
      <c r="L85" s="23"/>
      <c r="M85" s="23" t="s">
        <v>538</v>
      </c>
    </row>
    <row r="86" s="1" customFormat="true" ht="19.95" customHeight="true" spans="1:13">
      <c r="A86" s="23"/>
      <c r="B86" s="23" t="s">
        <v>715</v>
      </c>
      <c r="C86" s="17">
        <v>10</v>
      </c>
      <c r="D86" s="21">
        <v>800</v>
      </c>
      <c r="E86" s="21" t="s">
        <v>716</v>
      </c>
      <c r="F86" s="16" t="s">
        <v>717</v>
      </c>
      <c r="G86" s="20" t="s">
        <v>532</v>
      </c>
      <c r="H86" s="16" t="s">
        <v>533</v>
      </c>
      <c r="I86" s="16" t="s">
        <v>700</v>
      </c>
      <c r="J86" s="20" t="s">
        <v>551</v>
      </c>
      <c r="K86" s="17" t="s">
        <v>564</v>
      </c>
      <c r="L86" s="17" t="s">
        <v>583</v>
      </c>
      <c r="M86" s="17" t="s">
        <v>552</v>
      </c>
    </row>
    <row r="87" ht="19.95" customHeight="true" spans="1:13">
      <c r="A87" s="23"/>
      <c r="B87" s="23"/>
      <c r="C87" s="17"/>
      <c r="D87" s="21"/>
      <c r="E87" s="21"/>
      <c r="F87" s="16"/>
      <c r="G87" s="20"/>
      <c r="H87" s="16" t="s">
        <v>541</v>
      </c>
      <c r="I87" s="16" t="s">
        <v>718</v>
      </c>
      <c r="J87" s="20" t="s">
        <v>535</v>
      </c>
      <c r="K87" s="17" t="s">
        <v>719</v>
      </c>
      <c r="L87" s="17" t="s">
        <v>537</v>
      </c>
      <c r="M87" s="17" t="s">
        <v>552</v>
      </c>
    </row>
    <row r="88" ht="19.95" customHeight="true" spans="1:13">
      <c r="A88" s="23"/>
      <c r="B88" s="23"/>
      <c r="C88" s="17"/>
      <c r="D88" s="21"/>
      <c r="E88" s="21"/>
      <c r="F88" s="16"/>
      <c r="G88" s="20"/>
      <c r="H88" s="16" t="s">
        <v>586</v>
      </c>
      <c r="I88" s="16" t="s">
        <v>703</v>
      </c>
      <c r="J88" s="20" t="s">
        <v>551</v>
      </c>
      <c r="K88" s="17" t="s">
        <v>704</v>
      </c>
      <c r="L88" s="17" t="s">
        <v>705</v>
      </c>
      <c r="M88" s="17" t="s">
        <v>552</v>
      </c>
    </row>
    <row r="89" ht="19.95" customHeight="true" spans="1:13">
      <c r="A89" s="23"/>
      <c r="B89" s="23"/>
      <c r="C89" s="17"/>
      <c r="D89" s="21"/>
      <c r="E89" s="21"/>
      <c r="F89" s="16"/>
      <c r="G89" s="20" t="s">
        <v>548</v>
      </c>
      <c r="H89" s="16" t="s">
        <v>556</v>
      </c>
      <c r="I89" s="16" t="s">
        <v>706</v>
      </c>
      <c r="J89" s="20" t="s">
        <v>543</v>
      </c>
      <c r="K89" s="17" t="s">
        <v>544</v>
      </c>
      <c r="L89" s="17"/>
      <c r="M89" s="17" t="s">
        <v>552</v>
      </c>
    </row>
    <row r="90" ht="19.95" customHeight="true" spans="1:13">
      <c r="A90" s="23"/>
      <c r="B90" s="23"/>
      <c r="C90" s="17"/>
      <c r="D90" s="21"/>
      <c r="E90" s="21"/>
      <c r="F90" s="16"/>
      <c r="G90" s="20" t="s">
        <v>561</v>
      </c>
      <c r="H90" s="16" t="s">
        <v>562</v>
      </c>
      <c r="I90" s="16" t="s">
        <v>707</v>
      </c>
      <c r="J90" s="20" t="s">
        <v>543</v>
      </c>
      <c r="K90" s="17" t="s">
        <v>544</v>
      </c>
      <c r="L90" s="17"/>
      <c r="M90" s="17" t="s">
        <v>538</v>
      </c>
    </row>
    <row r="91" s="1" customFormat="true" ht="19.95" customHeight="true" spans="1:13">
      <c r="A91" s="23"/>
      <c r="B91" s="23"/>
      <c r="C91" s="17"/>
      <c r="D91" s="21"/>
      <c r="E91" s="21"/>
      <c r="F91" s="16"/>
      <c r="G91" s="20" t="s">
        <v>532</v>
      </c>
      <c r="H91" s="16" t="s">
        <v>533</v>
      </c>
      <c r="I91" s="16" t="s">
        <v>720</v>
      </c>
      <c r="J91" s="20" t="s">
        <v>535</v>
      </c>
      <c r="K91" s="17" t="s">
        <v>721</v>
      </c>
      <c r="L91" s="17" t="s">
        <v>547</v>
      </c>
      <c r="M91" s="17" t="s">
        <v>552</v>
      </c>
    </row>
    <row r="92" ht="81" customHeight="true" spans="1:13">
      <c r="A92" s="23" t="s">
        <v>696</v>
      </c>
      <c r="B92" s="23" t="s">
        <v>722</v>
      </c>
      <c r="C92" s="17">
        <v>10</v>
      </c>
      <c r="D92" s="18">
        <v>2000</v>
      </c>
      <c r="E92" s="34">
        <v>9110</v>
      </c>
      <c r="F92" s="16" t="s">
        <v>723</v>
      </c>
      <c r="G92" s="20" t="s">
        <v>532</v>
      </c>
      <c r="H92" s="16" t="s">
        <v>541</v>
      </c>
      <c r="I92" s="16" t="s">
        <v>724</v>
      </c>
      <c r="J92" s="20" t="s">
        <v>535</v>
      </c>
      <c r="K92" s="17" t="s">
        <v>721</v>
      </c>
      <c r="L92" s="17" t="s">
        <v>547</v>
      </c>
      <c r="M92" s="17" t="s">
        <v>575</v>
      </c>
    </row>
    <row r="93" ht="22" customHeight="true" spans="1:13">
      <c r="A93" s="23"/>
      <c r="B93" s="23"/>
      <c r="C93" s="17"/>
      <c r="D93" s="18"/>
      <c r="E93" s="34"/>
      <c r="F93" s="16"/>
      <c r="G93" s="20" t="s">
        <v>548</v>
      </c>
      <c r="H93" s="16" t="s">
        <v>556</v>
      </c>
      <c r="I93" s="16" t="s">
        <v>725</v>
      </c>
      <c r="J93" s="20" t="s">
        <v>543</v>
      </c>
      <c r="K93" s="17" t="s">
        <v>544</v>
      </c>
      <c r="L93" s="17"/>
      <c r="M93" s="17" t="s">
        <v>552</v>
      </c>
    </row>
    <row r="94" ht="19.95" customHeight="true" spans="1:13">
      <c r="A94" s="23"/>
      <c r="B94" s="23"/>
      <c r="C94" s="17"/>
      <c r="D94" s="18"/>
      <c r="E94" s="34"/>
      <c r="F94" s="16"/>
      <c r="G94" s="20" t="s">
        <v>561</v>
      </c>
      <c r="H94" s="16" t="s">
        <v>562</v>
      </c>
      <c r="I94" s="16" t="s">
        <v>726</v>
      </c>
      <c r="J94" s="20" t="s">
        <v>543</v>
      </c>
      <c r="K94" s="17" t="s">
        <v>544</v>
      </c>
      <c r="L94" s="17"/>
      <c r="M94" s="17" t="s">
        <v>538</v>
      </c>
    </row>
    <row r="95" ht="48" customHeight="true" spans="1:13">
      <c r="A95" s="23"/>
      <c r="B95" s="23"/>
      <c r="C95" s="17"/>
      <c r="D95" s="18"/>
      <c r="E95" s="34"/>
      <c r="F95" s="16"/>
      <c r="G95" s="20" t="s">
        <v>727</v>
      </c>
      <c r="H95" s="16" t="s">
        <v>728</v>
      </c>
      <c r="I95" s="16" t="s">
        <v>729</v>
      </c>
      <c r="J95" s="20" t="s">
        <v>551</v>
      </c>
      <c r="K95" s="17" t="s">
        <v>588</v>
      </c>
      <c r="L95" s="17" t="s">
        <v>537</v>
      </c>
      <c r="M95" s="17" t="s">
        <v>538</v>
      </c>
    </row>
    <row r="96" s="1" customFormat="true" ht="19.9" customHeight="true" spans="1:14">
      <c r="A96" s="23" t="s">
        <v>730</v>
      </c>
      <c r="B96" s="23" t="s">
        <v>731</v>
      </c>
      <c r="C96" s="17">
        <v>10</v>
      </c>
      <c r="D96" s="21">
        <v>548.64</v>
      </c>
      <c r="E96" s="21" t="s">
        <v>732</v>
      </c>
      <c r="F96" s="16" t="s">
        <v>733</v>
      </c>
      <c r="G96" s="20" t="s">
        <v>532</v>
      </c>
      <c r="H96" s="16" t="s">
        <v>533</v>
      </c>
      <c r="I96" s="16" t="s">
        <v>734</v>
      </c>
      <c r="J96" s="20" t="s">
        <v>535</v>
      </c>
      <c r="K96" s="17" t="s">
        <v>704</v>
      </c>
      <c r="L96" s="17" t="s">
        <v>547</v>
      </c>
      <c r="M96" s="17" t="s">
        <v>538</v>
      </c>
      <c r="N96" s="38"/>
    </row>
    <row r="97" s="1" customFormat="true" ht="19.9" customHeight="true" spans="1:14">
      <c r="A97" s="23"/>
      <c r="B97" s="23"/>
      <c r="C97" s="17"/>
      <c r="D97" s="21"/>
      <c r="E97" s="21"/>
      <c r="F97" s="16"/>
      <c r="G97" s="20"/>
      <c r="H97" s="20"/>
      <c r="I97" s="16" t="s">
        <v>735</v>
      </c>
      <c r="J97" s="20" t="s">
        <v>535</v>
      </c>
      <c r="K97" s="17" t="s">
        <v>736</v>
      </c>
      <c r="L97" s="17" t="s">
        <v>547</v>
      </c>
      <c r="M97" s="17" t="s">
        <v>538</v>
      </c>
      <c r="N97" s="38"/>
    </row>
    <row r="98" s="1" customFormat="true" ht="19.9" customHeight="true" spans="1:14">
      <c r="A98" s="23"/>
      <c r="B98" s="23"/>
      <c r="C98" s="17"/>
      <c r="D98" s="21"/>
      <c r="E98" s="21"/>
      <c r="F98" s="16"/>
      <c r="G98" s="20"/>
      <c r="H98" s="16" t="s">
        <v>541</v>
      </c>
      <c r="I98" s="16" t="s">
        <v>737</v>
      </c>
      <c r="J98" s="20" t="s">
        <v>551</v>
      </c>
      <c r="K98" s="17" t="s">
        <v>704</v>
      </c>
      <c r="L98" s="17" t="s">
        <v>537</v>
      </c>
      <c r="M98" s="17" t="s">
        <v>564</v>
      </c>
      <c r="N98" s="38"/>
    </row>
    <row r="99" s="1" customFormat="true" ht="19.9" customHeight="true" spans="1:14">
      <c r="A99" s="23"/>
      <c r="B99" s="23"/>
      <c r="C99" s="17"/>
      <c r="D99" s="21"/>
      <c r="E99" s="21"/>
      <c r="F99" s="16"/>
      <c r="G99" s="20"/>
      <c r="H99" s="20"/>
      <c r="I99" s="16" t="s">
        <v>738</v>
      </c>
      <c r="J99" s="20" t="s">
        <v>535</v>
      </c>
      <c r="K99" s="17" t="s">
        <v>560</v>
      </c>
      <c r="L99" s="17" t="s">
        <v>537</v>
      </c>
      <c r="M99" s="17" t="s">
        <v>538</v>
      </c>
      <c r="N99" s="38"/>
    </row>
    <row r="100" s="1" customFormat="true" ht="20" customHeight="true" spans="1:14">
      <c r="A100" s="23"/>
      <c r="B100" s="23"/>
      <c r="C100" s="17"/>
      <c r="D100" s="21"/>
      <c r="E100" s="21"/>
      <c r="F100" s="16"/>
      <c r="G100" s="20"/>
      <c r="H100" s="16" t="s">
        <v>586</v>
      </c>
      <c r="I100" s="16" t="s">
        <v>739</v>
      </c>
      <c r="J100" s="20" t="s">
        <v>551</v>
      </c>
      <c r="K100" s="17" t="s">
        <v>704</v>
      </c>
      <c r="L100" s="17" t="s">
        <v>705</v>
      </c>
      <c r="M100" s="17" t="s">
        <v>538</v>
      </c>
      <c r="N100" s="38"/>
    </row>
    <row r="101" s="1" customFormat="true" ht="19.9" customHeight="true" spans="1:14">
      <c r="A101" s="23"/>
      <c r="B101" s="23"/>
      <c r="C101" s="17"/>
      <c r="D101" s="21"/>
      <c r="E101" s="21"/>
      <c r="F101" s="16"/>
      <c r="G101" s="20"/>
      <c r="H101" s="20"/>
      <c r="I101" s="16" t="s">
        <v>740</v>
      </c>
      <c r="J101" s="20" t="s">
        <v>551</v>
      </c>
      <c r="K101" s="17" t="s">
        <v>741</v>
      </c>
      <c r="L101" s="17" t="s">
        <v>742</v>
      </c>
      <c r="M101" s="17" t="s">
        <v>564</v>
      </c>
      <c r="N101" s="38"/>
    </row>
    <row r="102" s="1" customFormat="true" ht="19.9" customHeight="true" spans="1:14">
      <c r="A102" s="23"/>
      <c r="B102" s="23"/>
      <c r="C102" s="17"/>
      <c r="D102" s="21"/>
      <c r="E102" s="21"/>
      <c r="F102" s="16"/>
      <c r="G102" s="20" t="s">
        <v>548</v>
      </c>
      <c r="H102" s="16" t="s">
        <v>556</v>
      </c>
      <c r="I102" s="16" t="s">
        <v>743</v>
      </c>
      <c r="J102" s="20" t="s">
        <v>535</v>
      </c>
      <c r="K102" s="17" t="s">
        <v>560</v>
      </c>
      <c r="L102" s="17" t="s">
        <v>744</v>
      </c>
      <c r="M102" s="17" t="s">
        <v>584</v>
      </c>
      <c r="N102" s="38"/>
    </row>
    <row r="103" s="1" customFormat="true" ht="19.9" customHeight="true" spans="1:14">
      <c r="A103" s="23"/>
      <c r="B103" s="23"/>
      <c r="C103" s="17"/>
      <c r="D103" s="21"/>
      <c r="E103" s="21"/>
      <c r="F103" s="16"/>
      <c r="G103" s="20"/>
      <c r="H103" s="16" t="s">
        <v>666</v>
      </c>
      <c r="I103" s="16" t="s">
        <v>745</v>
      </c>
      <c r="J103" s="20" t="s">
        <v>535</v>
      </c>
      <c r="K103" s="17" t="s">
        <v>746</v>
      </c>
      <c r="L103" s="17" t="s">
        <v>598</v>
      </c>
      <c r="M103" s="17" t="s">
        <v>584</v>
      </c>
      <c r="N103" s="38"/>
    </row>
    <row r="104" s="1" customFormat="true" ht="19.9" customHeight="true" spans="1:14">
      <c r="A104" s="23"/>
      <c r="B104" s="23"/>
      <c r="C104" s="17"/>
      <c r="D104" s="21"/>
      <c r="E104" s="21"/>
      <c r="F104" s="16"/>
      <c r="G104" s="20" t="s">
        <v>561</v>
      </c>
      <c r="H104" s="16" t="s">
        <v>562</v>
      </c>
      <c r="I104" s="16" t="s">
        <v>747</v>
      </c>
      <c r="J104" s="20" t="s">
        <v>535</v>
      </c>
      <c r="K104" s="17" t="s">
        <v>669</v>
      </c>
      <c r="L104" s="17" t="s">
        <v>537</v>
      </c>
      <c r="M104" s="17" t="s">
        <v>538</v>
      </c>
      <c r="N104" s="38"/>
    </row>
    <row r="105" s="1" customFormat="true" ht="19.9" customHeight="true" spans="1:14">
      <c r="A105" s="23" t="s">
        <v>748</v>
      </c>
      <c r="B105" s="23" t="s">
        <v>749</v>
      </c>
      <c r="C105" s="17">
        <v>10</v>
      </c>
      <c r="D105" s="18">
        <v>3068</v>
      </c>
      <c r="E105" s="35">
        <v>4767</v>
      </c>
      <c r="F105" s="16" t="s">
        <v>750</v>
      </c>
      <c r="G105" s="36" t="s">
        <v>532</v>
      </c>
      <c r="H105" s="36" t="s">
        <v>533</v>
      </c>
      <c r="I105" s="36" t="s">
        <v>751</v>
      </c>
      <c r="J105" s="36" t="s">
        <v>546</v>
      </c>
      <c r="K105" s="37" t="s">
        <v>582</v>
      </c>
      <c r="L105" s="37" t="s">
        <v>663</v>
      </c>
      <c r="M105" s="37" t="s">
        <v>552</v>
      </c>
      <c r="N105" s="39"/>
    </row>
    <row r="106" s="1" customFormat="true" ht="19.9" customHeight="true" spans="1:14">
      <c r="A106" s="23"/>
      <c r="B106" s="23"/>
      <c r="C106" s="17"/>
      <c r="D106" s="18"/>
      <c r="E106" s="35"/>
      <c r="F106" s="16"/>
      <c r="G106" s="36" t="s">
        <v>532</v>
      </c>
      <c r="H106" s="36" t="s">
        <v>541</v>
      </c>
      <c r="I106" s="36" t="s">
        <v>752</v>
      </c>
      <c r="J106" s="36" t="s">
        <v>543</v>
      </c>
      <c r="K106" s="37" t="s">
        <v>753</v>
      </c>
      <c r="L106" s="37"/>
      <c r="M106" s="37" t="s">
        <v>584</v>
      </c>
      <c r="N106" s="39"/>
    </row>
    <row r="107" s="1" customFormat="true" ht="19.9" customHeight="true" spans="1:14">
      <c r="A107" s="23"/>
      <c r="B107" s="23"/>
      <c r="C107" s="17"/>
      <c r="D107" s="18"/>
      <c r="E107" s="35"/>
      <c r="F107" s="16"/>
      <c r="G107" s="36" t="s">
        <v>532</v>
      </c>
      <c r="H107" s="36" t="s">
        <v>586</v>
      </c>
      <c r="I107" s="36" t="s">
        <v>754</v>
      </c>
      <c r="J107" s="36" t="s">
        <v>535</v>
      </c>
      <c r="K107" s="37" t="s">
        <v>669</v>
      </c>
      <c r="L107" s="37" t="s">
        <v>537</v>
      </c>
      <c r="M107" s="37" t="s">
        <v>584</v>
      </c>
      <c r="N107" s="39"/>
    </row>
    <row r="108" s="1" customFormat="true" ht="19.9" customHeight="true" spans="1:14">
      <c r="A108" s="23"/>
      <c r="B108" s="23"/>
      <c r="C108" s="17"/>
      <c r="D108" s="18"/>
      <c r="E108" s="35"/>
      <c r="F108" s="16"/>
      <c r="G108" s="36" t="s">
        <v>548</v>
      </c>
      <c r="H108" s="36" t="s">
        <v>556</v>
      </c>
      <c r="I108" s="36" t="s">
        <v>755</v>
      </c>
      <c r="J108" s="36" t="s">
        <v>543</v>
      </c>
      <c r="K108" s="37" t="s">
        <v>753</v>
      </c>
      <c r="L108" s="37"/>
      <c r="M108" s="37" t="s">
        <v>575</v>
      </c>
      <c r="N108" s="39"/>
    </row>
    <row r="109" s="1" customFormat="true" ht="19.9" customHeight="true" spans="1:14">
      <c r="A109" s="23"/>
      <c r="B109" s="23"/>
      <c r="C109" s="17"/>
      <c r="D109" s="18"/>
      <c r="E109" s="35"/>
      <c r="F109" s="16"/>
      <c r="G109" s="36" t="s">
        <v>561</v>
      </c>
      <c r="H109" s="36" t="s">
        <v>562</v>
      </c>
      <c r="I109" s="36" t="s">
        <v>756</v>
      </c>
      <c r="J109" s="36" t="s">
        <v>535</v>
      </c>
      <c r="K109" s="37" t="s">
        <v>757</v>
      </c>
      <c r="L109" s="37" t="s">
        <v>537</v>
      </c>
      <c r="M109" s="37" t="s">
        <v>538</v>
      </c>
      <c r="N109" s="39"/>
    </row>
    <row r="110" s="1" customFormat="true" ht="19.9" customHeight="true" spans="1:14">
      <c r="A110" s="23"/>
      <c r="B110" s="23" t="s">
        <v>758</v>
      </c>
      <c r="C110" s="17">
        <v>10</v>
      </c>
      <c r="D110" s="33">
        <v>657.18</v>
      </c>
      <c r="E110" s="18">
        <v>1174</v>
      </c>
      <c r="F110" s="16" t="s">
        <v>759</v>
      </c>
      <c r="G110" s="36" t="s">
        <v>532</v>
      </c>
      <c r="H110" s="36" t="s">
        <v>541</v>
      </c>
      <c r="I110" s="36" t="s">
        <v>760</v>
      </c>
      <c r="J110" s="36" t="s">
        <v>543</v>
      </c>
      <c r="K110" s="37" t="s">
        <v>753</v>
      </c>
      <c r="L110" s="37"/>
      <c r="M110" s="37" t="s">
        <v>552</v>
      </c>
      <c r="N110" s="39"/>
    </row>
    <row r="111" s="1" customFormat="true" ht="19.9" customHeight="true" spans="1:14">
      <c r="A111" s="23"/>
      <c r="B111" s="23"/>
      <c r="C111" s="17"/>
      <c r="D111" s="33"/>
      <c r="E111" s="18"/>
      <c r="F111" s="16"/>
      <c r="G111" s="36" t="s">
        <v>532</v>
      </c>
      <c r="H111" s="36" t="s">
        <v>533</v>
      </c>
      <c r="I111" s="36" t="s">
        <v>761</v>
      </c>
      <c r="J111" s="36" t="s">
        <v>551</v>
      </c>
      <c r="K111" s="37" t="s">
        <v>762</v>
      </c>
      <c r="L111" s="37" t="s">
        <v>654</v>
      </c>
      <c r="M111" s="37" t="s">
        <v>584</v>
      </c>
      <c r="N111" s="39"/>
    </row>
    <row r="112" s="1" customFormat="true" ht="19.9" customHeight="true" spans="1:14">
      <c r="A112" s="23"/>
      <c r="B112" s="23"/>
      <c r="C112" s="17"/>
      <c r="D112" s="33"/>
      <c r="E112" s="18"/>
      <c r="F112" s="16"/>
      <c r="G112" s="36" t="s">
        <v>532</v>
      </c>
      <c r="H112" s="36" t="s">
        <v>586</v>
      </c>
      <c r="I112" s="36" t="s">
        <v>763</v>
      </c>
      <c r="J112" s="36" t="s">
        <v>535</v>
      </c>
      <c r="K112" s="37" t="s">
        <v>719</v>
      </c>
      <c r="L112" s="37" t="s">
        <v>537</v>
      </c>
      <c r="M112" s="37" t="s">
        <v>584</v>
      </c>
      <c r="N112" s="39"/>
    </row>
    <row r="113" s="1" customFormat="true" ht="19.9" customHeight="true" spans="1:14">
      <c r="A113" s="23"/>
      <c r="B113" s="23"/>
      <c r="C113" s="17"/>
      <c r="D113" s="33"/>
      <c r="E113" s="18"/>
      <c r="F113" s="16"/>
      <c r="G113" s="36" t="s">
        <v>548</v>
      </c>
      <c r="H113" s="36" t="s">
        <v>556</v>
      </c>
      <c r="I113" s="36" t="s">
        <v>764</v>
      </c>
      <c r="J113" s="36" t="s">
        <v>543</v>
      </c>
      <c r="K113" s="37" t="s">
        <v>753</v>
      </c>
      <c r="L113" s="37"/>
      <c r="M113" s="37" t="s">
        <v>575</v>
      </c>
      <c r="N113" s="39"/>
    </row>
    <row r="114" s="1" customFormat="true" ht="19.9" customHeight="true" spans="1:14">
      <c r="A114" s="23"/>
      <c r="B114" s="23"/>
      <c r="C114" s="17"/>
      <c r="D114" s="33"/>
      <c r="E114" s="18"/>
      <c r="F114" s="16"/>
      <c r="G114" s="36" t="s">
        <v>561</v>
      </c>
      <c r="H114" s="36" t="s">
        <v>562</v>
      </c>
      <c r="I114" s="36" t="s">
        <v>765</v>
      </c>
      <c r="J114" s="36" t="s">
        <v>546</v>
      </c>
      <c r="K114" s="37" t="s">
        <v>560</v>
      </c>
      <c r="L114" s="37" t="s">
        <v>537</v>
      </c>
      <c r="M114" s="37" t="s">
        <v>538</v>
      </c>
      <c r="N114" s="39"/>
    </row>
    <row r="115" s="1" customFormat="true" ht="19.9" customHeight="true" spans="1:14">
      <c r="A115" s="23"/>
      <c r="B115" s="23" t="s">
        <v>766</v>
      </c>
      <c r="C115" s="17">
        <v>10</v>
      </c>
      <c r="D115" s="18">
        <v>1218.07</v>
      </c>
      <c r="E115" s="18">
        <v>6108.78</v>
      </c>
      <c r="F115" s="16" t="s">
        <v>767</v>
      </c>
      <c r="G115" s="36" t="s">
        <v>532</v>
      </c>
      <c r="H115" s="36" t="s">
        <v>541</v>
      </c>
      <c r="I115" s="36" t="s">
        <v>768</v>
      </c>
      <c r="J115" s="36" t="s">
        <v>543</v>
      </c>
      <c r="K115" s="37" t="s">
        <v>753</v>
      </c>
      <c r="L115" s="37"/>
      <c r="M115" s="37" t="s">
        <v>538</v>
      </c>
      <c r="N115" s="39"/>
    </row>
    <row r="116" s="1" customFormat="true" ht="19.9" customHeight="true" spans="1:14">
      <c r="A116" s="23"/>
      <c r="B116" s="23"/>
      <c r="C116" s="17"/>
      <c r="D116" s="18"/>
      <c r="E116" s="18"/>
      <c r="F116" s="16"/>
      <c r="G116" s="36" t="s">
        <v>532</v>
      </c>
      <c r="H116" s="36" t="s">
        <v>586</v>
      </c>
      <c r="I116" s="36" t="s">
        <v>769</v>
      </c>
      <c r="J116" s="36" t="s">
        <v>535</v>
      </c>
      <c r="K116" s="37" t="s">
        <v>669</v>
      </c>
      <c r="L116" s="37" t="s">
        <v>537</v>
      </c>
      <c r="M116" s="37" t="s">
        <v>538</v>
      </c>
      <c r="N116" s="39"/>
    </row>
    <row r="117" s="1" customFormat="true" ht="19.9" customHeight="true" spans="1:14">
      <c r="A117" s="23"/>
      <c r="B117" s="23"/>
      <c r="C117" s="17"/>
      <c r="D117" s="18"/>
      <c r="E117" s="18"/>
      <c r="F117" s="16"/>
      <c r="G117" s="36" t="s">
        <v>532</v>
      </c>
      <c r="H117" s="36" t="s">
        <v>533</v>
      </c>
      <c r="I117" s="36" t="s">
        <v>770</v>
      </c>
      <c r="J117" s="36" t="s">
        <v>546</v>
      </c>
      <c r="K117" s="37" t="s">
        <v>771</v>
      </c>
      <c r="L117" s="37" t="s">
        <v>663</v>
      </c>
      <c r="M117" s="37" t="s">
        <v>575</v>
      </c>
      <c r="N117" s="39"/>
    </row>
    <row r="118" s="1" customFormat="true" ht="19.9" customHeight="true" spans="1:14">
      <c r="A118" s="23"/>
      <c r="B118" s="23"/>
      <c r="C118" s="17"/>
      <c r="D118" s="18"/>
      <c r="E118" s="18"/>
      <c r="F118" s="16"/>
      <c r="G118" s="36" t="s">
        <v>548</v>
      </c>
      <c r="H118" s="36" t="s">
        <v>556</v>
      </c>
      <c r="I118" s="36" t="s">
        <v>772</v>
      </c>
      <c r="J118" s="36" t="s">
        <v>535</v>
      </c>
      <c r="K118" s="37" t="s">
        <v>757</v>
      </c>
      <c r="L118" s="37" t="s">
        <v>537</v>
      </c>
      <c r="M118" s="37" t="s">
        <v>575</v>
      </c>
      <c r="N118" s="39"/>
    </row>
    <row r="119" s="1" customFormat="true" ht="19.9" customHeight="true" spans="1:14">
      <c r="A119" s="23"/>
      <c r="B119" s="23"/>
      <c r="C119" s="17"/>
      <c r="D119" s="18"/>
      <c r="E119" s="18"/>
      <c r="F119" s="16"/>
      <c r="G119" s="36" t="s">
        <v>561</v>
      </c>
      <c r="H119" s="36" t="s">
        <v>562</v>
      </c>
      <c r="I119" s="36" t="s">
        <v>773</v>
      </c>
      <c r="J119" s="36" t="s">
        <v>535</v>
      </c>
      <c r="K119" s="37" t="s">
        <v>669</v>
      </c>
      <c r="L119" s="37" t="s">
        <v>537</v>
      </c>
      <c r="M119" s="37" t="s">
        <v>538</v>
      </c>
      <c r="N119" s="39"/>
    </row>
    <row r="120" s="1" customFormat="true" ht="45" customHeight="true" spans="1:14">
      <c r="A120" s="23" t="s">
        <v>748</v>
      </c>
      <c r="B120" s="23" t="s">
        <v>774</v>
      </c>
      <c r="C120" s="17">
        <v>10</v>
      </c>
      <c r="D120" s="18">
        <v>537.03</v>
      </c>
      <c r="E120" s="18">
        <v>4500</v>
      </c>
      <c r="F120" s="16" t="s">
        <v>775</v>
      </c>
      <c r="G120" s="36" t="s">
        <v>532</v>
      </c>
      <c r="H120" s="36" t="s">
        <v>533</v>
      </c>
      <c r="I120" s="36" t="s">
        <v>776</v>
      </c>
      <c r="J120" s="36" t="s">
        <v>546</v>
      </c>
      <c r="K120" s="37">
        <v>1884.3</v>
      </c>
      <c r="L120" s="37" t="s">
        <v>555</v>
      </c>
      <c r="M120" s="37" t="s">
        <v>552</v>
      </c>
      <c r="N120" s="39"/>
    </row>
    <row r="121" s="1" customFormat="true" ht="24" customHeight="true" spans="1:14">
      <c r="A121" s="23"/>
      <c r="B121" s="23"/>
      <c r="C121" s="17"/>
      <c r="D121" s="18"/>
      <c r="E121" s="18"/>
      <c r="F121" s="16"/>
      <c r="G121" s="36" t="s">
        <v>532</v>
      </c>
      <c r="H121" s="36" t="s">
        <v>541</v>
      </c>
      <c r="I121" s="36" t="s">
        <v>777</v>
      </c>
      <c r="J121" s="36" t="s">
        <v>546</v>
      </c>
      <c r="K121" s="37" t="s">
        <v>560</v>
      </c>
      <c r="L121" s="37" t="s">
        <v>537</v>
      </c>
      <c r="M121" s="37" t="s">
        <v>552</v>
      </c>
      <c r="N121" s="39"/>
    </row>
    <row r="122" s="1" customFormat="true" ht="19.9" customHeight="true" spans="1:14">
      <c r="A122" s="23"/>
      <c r="B122" s="23"/>
      <c r="C122" s="17"/>
      <c r="D122" s="18"/>
      <c r="E122" s="18"/>
      <c r="F122" s="16"/>
      <c r="G122" s="36" t="s">
        <v>532</v>
      </c>
      <c r="H122" s="36" t="s">
        <v>586</v>
      </c>
      <c r="I122" s="36" t="s">
        <v>778</v>
      </c>
      <c r="J122" s="36" t="s">
        <v>535</v>
      </c>
      <c r="K122" s="37" t="s">
        <v>669</v>
      </c>
      <c r="L122" s="37" t="s">
        <v>537</v>
      </c>
      <c r="M122" s="37" t="s">
        <v>552</v>
      </c>
      <c r="N122" s="39"/>
    </row>
    <row r="123" s="1" customFormat="true" ht="19.9" customHeight="true" spans="1:14">
      <c r="A123" s="23"/>
      <c r="B123" s="23"/>
      <c r="C123" s="17"/>
      <c r="D123" s="18"/>
      <c r="E123" s="18"/>
      <c r="F123" s="16"/>
      <c r="G123" s="36" t="s">
        <v>532</v>
      </c>
      <c r="H123" s="36" t="s">
        <v>727</v>
      </c>
      <c r="I123" s="36" t="s">
        <v>729</v>
      </c>
      <c r="J123" s="36" t="s">
        <v>551</v>
      </c>
      <c r="K123" s="37" t="s">
        <v>560</v>
      </c>
      <c r="L123" s="37" t="s">
        <v>537</v>
      </c>
      <c r="M123" s="37" t="s">
        <v>538</v>
      </c>
      <c r="N123" s="39"/>
    </row>
    <row r="124" s="1" customFormat="true" ht="19.9" customHeight="true" spans="1:14">
      <c r="A124" s="23"/>
      <c r="B124" s="23"/>
      <c r="C124" s="17"/>
      <c r="D124" s="18"/>
      <c r="E124" s="18"/>
      <c r="F124" s="16"/>
      <c r="G124" s="36" t="s">
        <v>548</v>
      </c>
      <c r="H124" s="36" t="s">
        <v>556</v>
      </c>
      <c r="I124" s="36" t="s">
        <v>779</v>
      </c>
      <c r="J124" s="36" t="s">
        <v>546</v>
      </c>
      <c r="K124" s="37" t="s">
        <v>560</v>
      </c>
      <c r="L124" s="37" t="s">
        <v>537</v>
      </c>
      <c r="M124" s="37" t="s">
        <v>538</v>
      </c>
      <c r="N124" s="39"/>
    </row>
    <row r="125" s="1" customFormat="true" ht="19.9" customHeight="true" spans="1:14">
      <c r="A125" s="23"/>
      <c r="B125" s="23"/>
      <c r="C125" s="17"/>
      <c r="D125" s="18"/>
      <c r="E125" s="18"/>
      <c r="F125" s="16"/>
      <c r="G125" s="36" t="s">
        <v>561</v>
      </c>
      <c r="H125" s="36" t="s">
        <v>562</v>
      </c>
      <c r="I125" s="36" t="s">
        <v>780</v>
      </c>
      <c r="J125" s="36" t="s">
        <v>535</v>
      </c>
      <c r="K125" s="37" t="s">
        <v>588</v>
      </c>
      <c r="L125" s="37" t="s">
        <v>537</v>
      </c>
      <c r="M125" s="37" t="s">
        <v>538</v>
      </c>
      <c r="N125" s="39"/>
    </row>
    <row r="126" s="1" customFormat="true" ht="19.9" customHeight="true" spans="1:14">
      <c r="A126" s="23"/>
      <c r="B126" s="23" t="s">
        <v>781</v>
      </c>
      <c r="C126" s="17">
        <v>10</v>
      </c>
      <c r="D126" s="18">
        <v>2923.9</v>
      </c>
      <c r="E126" s="18">
        <v>6115.9</v>
      </c>
      <c r="F126" s="16" t="s">
        <v>782</v>
      </c>
      <c r="G126" s="36" t="s">
        <v>532</v>
      </c>
      <c r="H126" s="36" t="s">
        <v>533</v>
      </c>
      <c r="I126" s="36" t="s">
        <v>783</v>
      </c>
      <c r="J126" s="36" t="s">
        <v>546</v>
      </c>
      <c r="K126" s="37" t="s">
        <v>682</v>
      </c>
      <c r="L126" s="37" t="s">
        <v>663</v>
      </c>
      <c r="M126" s="37" t="s">
        <v>552</v>
      </c>
      <c r="N126" s="39"/>
    </row>
    <row r="127" s="1" customFormat="true" ht="19.9" customHeight="true" spans="1:14">
      <c r="A127" s="23"/>
      <c r="B127" s="23"/>
      <c r="C127" s="17"/>
      <c r="D127" s="18"/>
      <c r="E127" s="18"/>
      <c r="F127" s="16"/>
      <c r="G127" s="36" t="s">
        <v>532</v>
      </c>
      <c r="H127" s="36" t="s">
        <v>541</v>
      </c>
      <c r="I127" s="36" t="s">
        <v>784</v>
      </c>
      <c r="J127" s="36" t="s">
        <v>543</v>
      </c>
      <c r="K127" s="37" t="s">
        <v>753</v>
      </c>
      <c r="L127" s="37"/>
      <c r="M127" s="37" t="s">
        <v>584</v>
      </c>
      <c r="N127" s="39"/>
    </row>
    <row r="128" s="1" customFormat="true" ht="19.9" customHeight="true" spans="1:14">
      <c r="A128" s="23"/>
      <c r="B128" s="23"/>
      <c r="C128" s="17"/>
      <c r="D128" s="18"/>
      <c r="E128" s="18"/>
      <c r="F128" s="16"/>
      <c r="G128" s="36" t="s">
        <v>532</v>
      </c>
      <c r="H128" s="36" t="s">
        <v>586</v>
      </c>
      <c r="I128" s="36" t="s">
        <v>785</v>
      </c>
      <c r="J128" s="36" t="s">
        <v>535</v>
      </c>
      <c r="K128" s="37" t="s">
        <v>588</v>
      </c>
      <c r="L128" s="37" t="s">
        <v>537</v>
      </c>
      <c r="M128" s="37" t="s">
        <v>584</v>
      </c>
      <c r="N128" s="39"/>
    </row>
    <row r="129" s="1" customFormat="true" ht="19.9" customHeight="true" spans="1:14">
      <c r="A129" s="23"/>
      <c r="B129" s="23"/>
      <c r="C129" s="17"/>
      <c r="D129" s="18"/>
      <c r="E129" s="18"/>
      <c r="F129" s="16"/>
      <c r="G129" s="36" t="s">
        <v>548</v>
      </c>
      <c r="H129" s="36" t="s">
        <v>556</v>
      </c>
      <c r="I129" s="36" t="s">
        <v>786</v>
      </c>
      <c r="J129" s="36" t="s">
        <v>543</v>
      </c>
      <c r="K129" s="37" t="s">
        <v>753</v>
      </c>
      <c r="L129" s="37"/>
      <c r="M129" s="37" t="s">
        <v>575</v>
      </c>
      <c r="N129" s="39"/>
    </row>
    <row r="130" s="1" customFormat="true" ht="19.9" customHeight="true" spans="1:14">
      <c r="A130" s="23"/>
      <c r="B130" s="23"/>
      <c r="C130" s="17"/>
      <c r="D130" s="18"/>
      <c r="E130" s="18"/>
      <c r="F130" s="16"/>
      <c r="G130" s="36" t="s">
        <v>561</v>
      </c>
      <c r="H130" s="36" t="s">
        <v>562</v>
      </c>
      <c r="I130" s="36" t="s">
        <v>787</v>
      </c>
      <c r="J130" s="36" t="s">
        <v>535</v>
      </c>
      <c r="K130" s="37" t="s">
        <v>757</v>
      </c>
      <c r="L130" s="37" t="s">
        <v>537</v>
      </c>
      <c r="M130" s="37" t="s">
        <v>538</v>
      </c>
      <c r="N130" s="39"/>
    </row>
    <row r="131" s="1" customFormat="true" ht="19.95" customHeight="true" spans="1:13">
      <c r="A131" s="23"/>
      <c r="B131" s="16" t="s">
        <v>788</v>
      </c>
      <c r="C131" s="17">
        <v>10</v>
      </c>
      <c r="D131" s="18">
        <v>3630</v>
      </c>
      <c r="E131" s="21" t="s">
        <v>789</v>
      </c>
      <c r="F131" s="16" t="s">
        <v>790</v>
      </c>
      <c r="G131" s="20" t="s">
        <v>532</v>
      </c>
      <c r="H131" s="16" t="s">
        <v>533</v>
      </c>
      <c r="I131" s="16" t="s">
        <v>791</v>
      </c>
      <c r="J131" s="20" t="s">
        <v>546</v>
      </c>
      <c r="K131" s="17" t="s">
        <v>746</v>
      </c>
      <c r="L131" s="17" t="s">
        <v>654</v>
      </c>
      <c r="M131" s="17" t="s">
        <v>552</v>
      </c>
    </row>
    <row r="132" ht="19.95" customHeight="true" spans="1:13">
      <c r="A132" s="23"/>
      <c r="B132" s="20"/>
      <c r="C132" s="17"/>
      <c r="D132" s="18"/>
      <c r="E132" s="21"/>
      <c r="F132" s="16"/>
      <c r="G132" s="20"/>
      <c r="H132" s="16" t="s">
        <v>541</v>
      </c>
      <c r="I132" s="16" t="s">
        <v>792</v>
      </c>
      <c r="J132" s="20" t="s">
        <v>535</v>
      </c>
      <c r="K132" s="17" t="s">
        <v>560</v>
      </c>
      <c r="L132" s="17" t="s">
        <v>537</v>
      </c>
      <c r="M132" s="17" t="s">
        <v>552</v>
      </c>
    </row>
    <row r="133" ht="19.95" customHeight="true" spans="1:13">
      <c r="A133" s="23"/>
      <c r="B133" s="20"/>
      <c r="C133" s="17"/>
      <c r="D133" s="18"/>
      <c r="E133" s="21"/>
      <c r="F133" s="16"/>
      <c r="G133" s="20"/>
      <c r="H133" s="16" t="s">
        <v>586</v>
      </c>
      <c r="I133" s="16" t="s">
        <v>793</v>
      </c>
      <c r="J133" s="20" t="s">
        <v>535</v>
      </c>
      <c r="K133" s="17" t="s">
        <v>560</v>
      </c>
      <c r="L133" s="17" t="s">
        <v>537</v>
      </c>
      <c r="M133" s="17" t="s">
        <v>538</v>
      </c>
    </row>
    <row r="134" ht="19.95" customHeight="true" spans="1:13">
      <c r="A134" s="23"/>
      <c r="B134" s="20"/>
      <c r="C134" s="17"/>
      <c r="D134" s="18"/>
      <c r="E134" s="21"/>
      <c r="F134" s="16"/>
      <c r="G134" s="20" t="s">
        <v>548</v>
      </c>
      <c r="H134" s="16" t="s">
        <v>556</v>
      </c>
      <c r="I134" s="16" t="s">
        <v>794</v>
      </c>
      <c r="J134" s="20" t="s">
        <v>543</v>
      </c>
      <c r="K134" s="17" t="s">
        <v>544</v>
      </c>
      <c r="L134" s="17"/>
      <c r="M134" s="17" t="s">
        <v>575</v>
      </c>
    </row>
    <row r="135" ht="19.95" customHeight="true" spans="1:13">
      <c r="A135" s="23"/>
      <c r="B135" s="20"/>
      <c r="C135" s="17"/>
      <c r="D135" s="18"/>
      <c r="E135" s="21"/>
      <c r="F135" s="16"/>
      <c r="G135" s="20" t="s">
        <v>561</v>
      </c>
      <c r="H135" s="16" t="s">
        <v>562</v>
      </c>
      <c r="I135" s="16" t="s">
        <v>795</v>
      </c>
      <c r="J135" s="20" t="s">
        <v>535</v>
      </c>
      <c r="K135" s="17" t="s">
        <v>796</v>
      </c>
      <c r="L135" s="17" t="s">
        <v>537</v>
      </c>
      <c r="M135" s="17" t="s">
        <v>538</v>
      </c>
    </row>
    <row r="136" s="1" customFormat="true" ht="19.95" customHeight="true" spans="1:13">
      <c r="A136" s="23" t="s">
        <v>797</v>
      </c>
      <c r="B136" s="16" t="s">
        <v>798</v>
      </c>
      <c r="C136" s="17">
        <v>10</v>
      </c>
      <c r="D136" s="21">
        <v>951</v>
      </c>
      <c r="E136" s="21" t="s">
        <v>799</v>
      </c>
      <c r="F136" s="16" t="s">
        <v>800</v>
      </c>
      <c r="G136" s="20" t="s">
        <v>532</v>
      </c>
      <c r="H136" s="16" t="s">
        <v>533</v>
      </c>
      <c r="I136" s="16" t="s">
        <v>801</v>
      </c>
      <c r="J136" s="20" t="s">
        <v>535</v>
      </c>
      <c r="K136" s="17" t="s">
        <v>802</v>
      </c>
      <c r="L136" s="17" t="s">
        <v>803</v>
      </c>
      <c r="M136" s="17" t="s">
        <v>538</v>
      </c>
    </row>
    <row r="137" ht="19.95" customHeight="true" spans="1:13">
      <c r="A137" s="23"/>
      <c r="B137" s="20"/>
      <c r="C137" s="17"/>
      <c r="D137" s="21"/>
      <c r="E137" s="21"/>
      <c r="F137" s="16"/>
      <c r="G137" s="20"/>
      <c r="H137" s="20"/>
      <c r="I137" s="16" t="s">
        <v>804</v>
      </c>
      <c r="J137" s="20" t="s">
        <v>551</v>
      </c>
      <c r="K137" s="17" t="s">
        <v>721</v>
      </c>
      <c r="L137" s="17" t="s">
        <v>663</v>
      </c>
      <c r="M137" s="17" t="s">
        <v>552</v>
      </c>
    </row>
    <row r="138" ht="19.95" customHeight="true" spans="1:13">
      <c r="A138" s="23"/>
      <c r="B138" s="20"/>
      <c r="C138" s="17"/>
      <c r="D138" s="21"/>
      <c r="E138" s="21"/>
      <c r="F138" s="16"/>
      <c r="G138" s="20"/>
      <c r="H138" s="16" t="s">
        <v>541</v>
      </c>
      <c r="I138" s="16" t="s">
        <v>805</v>
      </c>
      <c r="J138" s="20" t="s">
        <v>535</v>
      </c>
      <c r="K138" s="17" t="s">
        <v>669</v>
      </c>
      <c r="L138" s="17" t="s">
        <v>537</v>
      </c>
      <c r="M138" s="17" t="s">
        <v>538</v>
      </c>
    </row>
    <row r="139" ht="19.95" customHeight="true" spans="1:13">
      <c r="A139" s="23"/>
      <c r="B139" s="20"/>
      <c r="C139" s="17"/>
      <c r="D139" s="21"/>
      <c r="E139" s="21"/>
      <c r="F139" s="16"/>
      <c r="G139" s="20"/>
      <c r="H139" s="16" t="s">
        <v>586</v>
      </c>
      <c r="I139" s="16" t="s">
        <v>806</v>
      </c>
      <c r="J139" s="20" t="s">
        <v>535</v>
      </c>
      <c r="K139" s="17" t="s">
        <v>669</v>
      </c>
      <c r="L139" s="17" t="s">
        <v>537</v>
      </c>
      <c r="M139" s="17" t="s">
        <v>538</v>
      </c>
    </row>
    <row r="140" ht="19.95" customHeight="true" spans="1:13">
      <c r="A140" s="23"/>
      <c r="B140" s="20"/>
      <c r="C140" s="17"/>
      <c r="D140" s="21"/>
      <c r="E140" s="21"/>
      <c r="F140" s="16"/>
      <c r="G140" s="20" t="s">
        <v>548</v>
      </c>
      <c r="H140" s="16" t="s">
        <v>556</v>
      </c>
      <c r="I140" s="16" t="s">
        <v>807</v>
      </c>
      <c r="J140" s="20" t="s">
        <v>543</v>
      </c>
      <c r="K140" s="17" t="s">
        <v>544</v>
      </c>
      <c r="L140" s="17"/>
      <c r="M140" s="17" t="s">
        <v>575</v>
      </c>
    </row>
    <row r="141" ht="19.95" customHeight="true" spans="1:13">
      <c r="A141" s="23"/>
      <c r="B141" s="20"/>
      <c r="C141" s="17"/>
      <c r="D141" s="21"/>
      <c r="E141" s="21"/>
      <c r="F141" s="16"/>
      <c r="G141" s="20" t="s">
        <v>561</v>
      </c>
      <c r="H141" s="16" t="s">
        <v>562</v>
      </c>
      <c r="I141" s="16" t="s">
        <v>808</v>
      </c>
      <c r="J141" s="20" t="s">
        <v>535</v>
      </c>
      <c r="K141" s="17" t="s">
        <v>796</v>
      </c>
      <c r="L141" s="17" t="s">
        <v>537</v>
      </c>
      <c r="M141" s="17" t="s">
        <v>538</v>
      </c>
    </row>
    <row r="142" s="1" customFormat="true" ht="19.95" customHeight="true" spans="1:13">
      <c r="A142" s="23"/>
      <c r="B142" s="16" t="s">
        <v>809</v>
      </c>
      <c r="C142" s="17">
        <v>10</v>
      </c>
      <c r="D142" s="21">
        <v>702.5</v>
      </c>
      <c r="E142" s="21" t="s">
        <v>810</v>
      </c>
      <c r="F142" s="16" t="s">
        <v>811</v>
      </c>
      <c r="G142" s="20" t="s">
        <v>532</v>
      </c>
      <c r="H142" s="16" t="s">
        <v>533</v>
      </c>
      <c r="I142" s="16" t="s">
        <v>812</v>
      </c>
      <c r="J142" s="20" t="s">
        <v>546</v>
      </c>
      <c r="K142" s="17" t="s">
        <v>741</v>
      </c>
      <c r="L142" s="17" t="s">
        <v>813</v>
      </c>
      <c r="M142" s="17" t="s">
        <v>552</v>
      </c>
    </row>
    <row r="143" ht="19.95" customHeight="true" spans="1:13">
      <c r="A143" s="23"/>
      <c r="B143" s="20"/>
      <c r="C143" s="17"/>
      <c r="D143" s="21"/>
      <c r="E143" s="21"/>
      <c r="F143" s="16"/>
      <c r="G143" s="20"/>
      <c r="H143" s="16" t="s">
        <v>541</v>
      </c>
      <c r="I143" s="16" t="s">
        <v>814</v>
      </c>
      <c r="J143" s="20" t="s">
        <v>543</v>
      </c>
      <c r="K143" s="17" t="s">
        <v>544</v>
      </c>
      <c r="L143" s="17"/>
      <c r="M143" s="17" t="s">
        <v>538</v>
      </c>
    </row>
    <row r="144" ht="19.95" customHeight="true" spans="1:13">
      <c r="A144" s="23"/>
      <c r="B144" s="20"/>
      <c r="C144" s="17"/>
      <c r="D144" s="21"/>
      <c r="E144" s="21"/>
      <c r="F144" s="16"/>
      <c r="G144" s="20"/>
      <c r="H144" s="16" t="s">
        <v>586</v>
      </c>
      <c r="I144" s="16" t="s">
        <v>815</v>
      </c>
      <c r="J144" s="20" t="s">
        <v>535</v>
      </c>
      <c r="K144" s="17" t="s">
        <v>669</v>
      </c>
      <c r="L144" s="17" t="s">
        <v>537</v>
      </c>
      <c r="M144" s="17" t="s">
        <v>538</v>
      </c>
    </row>
    <row r="145" ht="19.95" customHeight="true" spans="1:13">
      <c r="A145" s="23"/>
      <c r="B145" s="20"/>
      <c r="C145" s="17"/>
      <c r="D145" s="21"/>
      <c r="E145" s="21"/>
      <c r="F145" s="16"/>
      <c r="G145" s="20"/>
      <c r="H145" s="20"/>
      <c r="I145" s="16" t="s">
        <v>816</v>
      </c>
      <c r="J145" s="20" t="s">
        <v>535</v>
      </c>
      <c r="K145" s="17" t="s">
        <v>669</v>
      </c>
      <c r="L145" s="17" t="s">
        <v>537</v>
      </c>
      <c r="M145" s="17" t="s">
        <v>538</v>
      </c>
    </row>
    <row r="146" ht="19.95" customHeight="true" spans="1:13">
      <c r="A146" s="23"/>
      <c r="B146" s="20"/>
      <c r="C146" s="17"/>
      <c r="D146" s="21"/>
      <c r="E146" s="21"/>
      <c r="F146" s="16"/>
      <c r="G146" s="20" t="s">
        <v>548</v>
      </c>
      <c r="H146" s="16" t="s">
        <v>556</v>
      </c>
      <c r="I146" s="16" t="s">
        <v>817</v>
      </c>
      <c r="J146" s="20" t="s">
        <v>543</v>
      </c>
      <c r="K146" s="17" t="s">
        <v>544</v>
      </c>
      <c r="L146" s="17"/>
      <c r="M146" s="17" t="s">
        <v>538</v>
      </c>
    </row>
    <row r="147" ht="19.95" customHeight="true" spans="1:13">
      <c r="A147" s="23"/>
      <c r="B147" s="20"/>
      <c r="C147" s="17"/>
      <c r="D147" s="21"/>
      <c r="E147" s="21"/>
      <c r="F147" s="16"/>
      <c r="G147" s="20"/>
      <c r="H147" s="20"/>
      <c r="I147" s="16" t="s">
        <v>818</v>
      </c>
      <c r="J147" s="20" t="s">
        <v>535</v>
      </c>
      <c r="K147" s="17" t="s">
        <v>746</v>
      </c>
      <c r="L147" s="17" t="s">
        <v>819</v>
      </c>
      <c r="M147" s="17" t="s">
        <v>538</v>
      </c>
    </row>
    <row r="148" ht="19.95" customHeight="true" spans="1:13">
      <c r="A148" s="23"/>
      <c r="B148" s="20"/>
      <c r="C148" s="17"/>
      <c r="D148" s="21"/>
      <c r="E148" s="21"/>
      <c r="F148" s="16"/>
      <c r="G148" s="20"/>
      <c r="H148" s="20"/>
      <c r="I148" s="16" t="s">
        <v>820</v>
      </c>
      <c r="J148" s="20" t="s">
        <v>535</v>
      </c>
      <c r="K148" s="17" t="s">
        <v>662</v>
      </c>
      <c r="L148" s="17" t="s">
        <v>744</v>
      </c>
      <c r="M148" s="17" t="s">
        <v>538</v>
      </c>
    </row>
    <row r="149" ht="19.95" customHeight="true" spans="1:13">
      <c r="A149" s="23"/>
      <c r="B149" s="20"/>
      <c r="C149" s="17"/>
      <c r="D149" s="21"/>
      <c r="E149" s="21"/>
      <c r="F149" s="16"/>
      <c r="G149" s="20" t="s">
        <v>561</v>
      </c>
      <c r="H149" s="16" t="s">
        <v>562</v>
      </c>
      <c r="I149" s="16" t="s">
        <v>725</v>
      </c>
      <c r="J149" s="20" t="s">
        <v>535</v>
      </c>
      <c r="K149" s="17" t="s">
        <v>796</v>
      </c>
      <c r="L149" s="17" t="s">
        <v>537</v>
      </c>
      <c r="M149" s="17" t="s">
        <v>538</v>
      </c>
    </row>
    <row r="150" s="1" customFormat="true" ht="19.95" customHeight="true" spans="1:13">
      <c r="A150" s="23"/>
      <c r="B150" s="23" t="s">
        <v>821</v>
      </c>
      <c r="C150" s="17">
        <v>10</v>
      </c>
      <c r="D150" s="21">
        <v>617.5</v>
      </c>
      <c r="E150" s="21" t="s">
        <v>822</v>
      </c>
      <c r="F150" s="16" t="s">
        <v>823</v>
      </c>
      <c r="G150" s="20" t="s">
        <v>532</v>
      </c>
      <c r="H150" s="16" t="s">
        <v>533</v>
      </c>
      <c r="I150" s="16" t="s">
        <v>824</v>
      </c>
      <c r="J150" s="20" t="s">
        <v>535</v>
      </c>
      <c r="K150" s="17" t="s">
        <v>704</v>
      </c>
      <c r="L150" s="17" t="s">
        <v>813</v>
      </c>
      <c r="M150" s="17" t="s">
        <v>552</v>
      </c>
    </row>
    <row r="151" ht="19.95" customHeight="true" spans="1:13">
      <c r="A151" s="23"/>
      <c r="B151" s="23"/>
      <c r="C151" s="17"/>
      <c r="D151" s="21"/>
      <c r="E151" s="21"/>
      <c r="F151" s="16"/>
      <c r="G151" s="20"/>
      <c r="H151" s="16" t="s">
        <v>541</v>
      </c>
      <c r="I151" s="16" t="s">
        <v>825</v>
      </c>
      <c r="J151" s="20" t="s">
        <v>535</v>
      </c>
      <c r="K151" s="17" t="s">
        <v>669</v>
      </c>
      <c r="L151" s="17" t="s">
        <v>537</v>
      </c>
      <c r="M151" s="17" t="s">
        <v>584</v>
      </c>
    </row>
    <row r="152" ht="19.95" customHeight="true" spans="1:13">
      <c r="A152" s="23"/>
      <c r="B152" s="23"/>
      <c r="C152" s="17"/>
      <c r="D152" s="21"/>
      <c r="E152" s="21"/>
      <c r="F152" s="16"/>
      <c r="G152" s="20"/>
      <c r="H152" s="16" t="s">
        <v>586</v>
      </c>
      <c r="I152" s="16" t="s">
        <v>826</v>
      </c>
      <c r="J152" s="20" t="s">
        <v>535</v>
      </c>
      <c r="K152" s="17" t="s">
        <v>669</v>
      </c>
      <c r="L152" s="17" t="s">
        <v>537</v>
      </c>
      <c r="M152" s="17" t="s">
        <v>584</v>
      </c>
    </row>
    <row r="153" ht="19.95" customHeight="true" spans="1:13">
      <c r="A153" s="23" t="s">
        <v>797</v>
      </c>
      <c r="B153" s="23" t="s">
        <v>827</v>
      </c>
      <c r="C153" s="17">
        <v>10</v>
      </c>
      <c r="D153" s="18">
        <v>1106.47</v>
      </c>
      <c r="E153" s="21" t="s">
        <v>828</v>
      </c>
      <c r="F153" s="16" t="s">
        <v>829</v>
      </c>
      <c r="G153" s="20" t="s">
        <v>548</v>
      </c>
      <c r="H153" s="16" t="s">
        <v>556</v>
      </c>
      <c r="I153" s="16" t="s">
        <v>830</v>
      </c>
      <c r="J153" s="20" t="s">
        <v>543</v>
      </c>
      <c r="K153" s="17" t="s">
        <v>544</v>
      </c>
      <c r="L153" s="17"/>
      <c r="M153" s="17" t="s">
        <v>575</v>
      </c>
    </row>
    <row r="154" ht="19.95" customHeight="true" spans="1:13">
      <c r="A154" s="23"/>
      <c r="B154" s="23"/>
      <c r="C154" s="17"/>
      <c r="D154" s="18"/>
      <c r="E154" s="21"/>
      <c r="F154" s="16"/>
      <c r="G154" s="20" t="s">
        <v>561</v>
      </c>
      <c r="H154" s="16" t="s">
        <v>562</v>
      </c>
      <c r="I154" s="16" t="s">
        <v>831</v>
      </c>
      <c r="J154" s="20" t="s">
        <v>535</v>
      </c>
      <c r="K154" s="17" t="s">
        <v>669</v>
      </c>
      <c r="L154" s="17" t="s">
        <v>537</v>
      </c>
      <c r="M154" s="17" t="s">
        <v>538</v>
      </c>
    </row>
    <row r="155" s="1" customFormat="true" ht="19.95" customHeight="true" spans="1:13">
      <c r="A155" s="23"/>
      <c r="B155" s="23"/>
      <c r="C155" s="17"/>
      <c r="D155" s="18"/>
      <c r="E155" s="21"/>
      <c r="F155" s="16"/>
      <c r="G155" s="20" t="s">
        <v>532</v>
      </c>
      <c r="H155" s="16" t="s">
        <v>533</v>
      </c>
      <c r="I155" s="16" t="s">
        <v>832</v>
      </c>
      <c r="J155" s="20" t="s">
        <v>535</v>
      </c>
      <c r="K155" s="17" t="s">
        <v>662</v>
      </c>
      <c r="L155" s="17" t="s">
        <v>813</v>
      </c>
      <c r="M155" s="17" t="s">
        <v>552</v>
      </c>
    </row>
    <row r="156" ht="19.95" customHeight="true" spans="1:13">
      <c r="A156" s="23"/>
      <c r="B156" s="23"/>
      <c r="C156" s="17"/>
      <c r="D156" s="18"/>
      <c r="E156" s="21"/>
      <c r="F156" s="16"/>
      <c r="G156" s="20"/>
      <c r="H156" s="16" t="s">
        <v>541</v>
      </c>
      <c r="I156" s="16" t="s">
        <v>833</v>
      </c>
      <c r="J156" s="20" t="s">
        <v>535</v>
      </c>
      <c r="K156" s="17" t="s">
        <v>588</v>
      </c>
      <c r="L156" s="17" t="s">
        <v>537</v>
      </c>
      <c r="M156" s="17" t="s">
        <v>584</v>
      </c>
    </row>
    <row r="157" ht="19.95" customHeight="true" spans="1:13">
      <c r="A157" s="23"/>
      <c r="B157" s="23"/>
      <c r="C157" s="17"/>
      <c r="D157" s="18"/>
      <c r="E157" s="21"/>
      <c r="F157" s="16"/>
      <c r="G157" s="20"/>
      <c r="H157" s="16" t="s">
        <v>586</v>
      </c>
      <c r="I157" s="16" t="s">
        <v>834</v>
      </c>
      <c r="J157" s="20" t="s">
        <v>535</v>
      </c>
      <c r="K157" s="17" t="s">
        <v>588</v>
      </c>
      <c r="L157" s="17" t="s">
        <v>537</v>
      </c>
      <c r="M157" s="17" t="s">
        <v>584</v>
      </c>
    </row>
    <row r="158" ht="19.95" customHeight="true" spans="1:13">
      <c r="A158" s="23"/>
      <c r="B158" s="23"/>
      <c r="C158" s="17"/>
      <c r="D158" s="18"/>
      <c r="E158" s="21"/>
      <c r="F158" s="16"/>
      <c r="G158" s="20" t="s">
        <v>548</v>
      </c>
      <c r="H158" s="16" t="s">
        <v>556</v>
      </c>
      <c r="I158" s="16" t="s">
        <v>835</v>
      </c>
      <c r="J158" s="20" t="s">
        <v>543</v>
      </c>
      <c r="K158" s="17" t="s">
        <v>544</v>
      </c>
      <c r="L158" s="17"/>
      <c r="M158" s="17" t="s">
        <v>575</v>
      </c>
    </row>
    <row r="159" ht="19.95" customHeight="true" spans="1:13">
      <c r="A159" s="23"/>
      <c r="B159" s="23"/>
      <c r="C159" s="17"/>
      <c r="D159" s="18"/>
      <c r="E159" s="21"/>
      <c r="F159" s="16"/>
      <c r="G159" s="20" t="s">
        <v>561</v>
      </c>
      <c r="H159" s="16" t="s">
        <v>562</v>
      </c>
      <c r="I159" s="16" t="s">
        <v>831</v>
      </c>
      <c r="J159" s="20" t="s">
        <v>535</v>
      </c>
      <c r="K159" s="17" t="s">
        <v>588</v>
      </c>
      <c r="L159" s="17" t="s">
        <v>537</v>
      </c>
      <c r="M159" s="17" t="s">
        <v>538</v>
      </c>
    </row>
    <row r="160" s="1" customFormat="true" ht="19.95" customHeight="true" spans="1:13">
      <c r="A160" s="23"/>
      <c r="B160" s="16" t="s">
        <v>836</v>
      </c>
      <c r="C160" s="17">
        <v>10</v>
      </c>
      <c r="D160" s="18">
        <v>2936.74</v>
      </c>
      <c r="E160" s="21" t="s">
        <v>837</v>
      </c>
      <c r="F160" s="16" t="s">
        <v>838</v>
      </c>
      <c r="G160" s="20" t="s">
        <v>532</v>
      </c>
      <c r="H160" s="16" t="s">
        <v>533</v>
      </c>
      <c r="I160" s="16" t="s">
        <v>839</v>
      </c>
      <c r="J160" s="20" t="s">
        <v>535</v>
      </c>
      <c r="K160" s="17" t="s">
        <v>704</v>
      </c>
      <c r="L160" s="17" t="s">
        <v>547</v>
      </c>
      <c r="M160" s="17" t="s">
        <v>552</v>
      </c>
    </row>
    <row r="161" ht="19.95" customHeight="true" spans="1:13">
      <c r="A161" s="23"/>
      <c r="B161" s="20"/>
      <c r="C161" s="17"/>
      <c r="D161" s="21"/>
      <c r="E161" s="21"/>
      <c r="F161" s="16"/>
      <c r="G161" s="20"/>
      <c r="H161" s="16" t="s">
        <v>541</v>
      </c>
      <c r="I161" s="16" t="s">
        <v>840</v>
      </c>
      <c r="J161" s="20" t="s">
        <v>535</v>
      </c>
      <c r="K161" s="17" t="s">
        <v>669</v>
      </c>
      <c r="L161" s="17" t="s">
        <v>537</v>
      </c>
      <c r="M161" s="17" t="s">
        <v>584</v>
      </c>
    </row>
    <row r="162" ht="19.95" customHeight="true" spans="1:13">
      <c r="A162" s="23"/>
      <c r="B162" s="20"/>
      <c r="C162" s="17"/>
      <c r="D162" s="21"/>
      <c r="E162" s="21"/>
      <c r="F162" s="16"/>
      <c r="G162" s="20"/>
      <c r="H162" s="16" t="s">
        <v>586</v>
      </c>
      <c r="I162" s="16" t="s">
        <v>841</v>
      </c>
      <c r="J162" s="20" t="s">
        <v>535</v>
      </c>
      <c r="K162" s="17" t="s">
        <v>588</v>
      </c>
      <c r="L162" s="17" t="s">
        <v>537</v>
      </c>
      <c r="M162" s="17" t="s">
        <v>584</v>
      </c>
    </row>
    <row r="163" ht="19.95" customHeight="true" spans="1:13">
      <c r="A163" s="23"/>
      <c r="B163" s="20"/>
      <c r="C163" s="17"/>
      <c r="D163" s="21"/>
      <c r="E163" s="21"/>
      <c r="F163" s="16"/>
      <c r="G163" s="20" t="s">
        <v>548</v>
      </c>
      <c r="H163" s="16" t="s">
        <v>556</v>
      </c>
      <c r="I163" s="16" t="s">
        <v>842</v>
      </c>
      <c r="J163" s="20" t="s">
        <v>543</v>
      </c>
      <c r="K163" s="17" t="s">
        <v>544</v>
      </c>
      <c r="L163" s="17"/>
      <c r="M163" s="17" t="s">
        <v>575</v>
      </c>
    </row>
    <row r="164" ht="19.95" customHeight="true" spans="1:13">
      <c r="A164" s="23"/>
      <c r="B164" s="20"/>
      <c r="C164" s="17"/>
      <c r="D164" s="21"/>
      <c r="E164" s="21"/>
      <c r="F164" s="16"/>
      <c r="G164" s="20" t="s">
        <v>561</v>
      </c>
      <c r="H164" s="16" t="s">
        <v>562</v>
      </c>
      <c r="I164" s="16" t="s">
        <v>831</v>
      </c>
      <c r="J164" s="20" t="s">
        <v>535</v>
      </c>
      <c r="K164" s="17" t="s">
        <v>669</v>
      </c>
      <c r="L164" s="17" t="s">
        <v>537</v>
      </c>
      <c r="M164" s="17" t="s">
        <v>538</v>
      </c>
    </row>
    <row r="165" s="1" customFormat="true" ht="19.95" customHeight="true" spans="1:13">
      <c r="A165" s="23" t="s">
        <v>843</v>
      </c>
      <c r="B165" s="16" t="s">
        <v>844</v>
      </c>
      <c r="C165" s="17">
        <v>10</v>
      </c>
      <c r="D165" s="21">
        <v>532</v>
      </c>
      <c r="E165" s="21" t="s">
        <v>845</v>
      </c>
      <c r="F165" s="16" t="s">
        <v>846</v>
      </c>
      <c r="G165" s="20" t="s">
        <v>532</v>
      </c>
      <c r="H165" s="16" t="s">
        <v>541</v>
      </c>
      <c r="I165" s="16" t="s">
        <v>738</v>
      </c>
      <c r="J165" s="20" t="s">
        <v>546</v>
      </c>
      <c r="K165" s="17" t="s">
        <v>560</v>
      </c>
      <c r="L165" s="17" t="s">
        <v>537</v>
      </c>
      <c r="M165" s="17" t="s">
        <v>552</v>
      </c>
    </row>
    <row r="166" ht="19.95" customHeight="true" spans="1:13">
      <c r="A166" s="23"/>
      <c r="B166" s="20"/>
      <c r="C166" s="17"/>
      <c r="D166" s="21"/>
      <c r="E166" s="21"/>
      <c r="F166" s="16"/>
      <c r="G166" s="20"/>
      <c r="H166" s="16" t="s">
        <v>586</v>
      </c>
      <c r="I166" s="16" t="s">
        <v>847</v>
      </c>
      <c r="J166" s="20" t="s">
        <v>551</v>
      </c>
      <c r="K166" s="17" t="s">
        <v>575</v>
      </c>
      <c r="L166" s="17" t="s">
        <v>742</v>
      </c>
      <c r="M166" s="17" t="s">
        <v>552</v>
      </c>
    </row>
    <row r="167" ht="19.95" customHeight="true" spans="1:13">
      <c r="A167" s="23"/>
      <c r="B167" s="20"/>
      <c r="C167" s="17"/>
      <c r="D167" s="21"/>
      <c r="E167" s="21"/>
      <c r="F167" s="16"/>
      <c r="G167" s="20" t="s">
        <v>548</v>
      </c>
      <c r="H167" s="16" t="s">
        <v>556</v>
      </c>
      <c r="I167" s="16" t="s">
        <v>848</v>
      </c>
      <c r="J167" s="20" t="s">
        <v>535</v>
      </c>
      <c r="K167" s="17" t="s">
        <v>669</v>
      </c>
      <c r="L167" s="17" t="s">
        <v>537</v>
      </c>
      <c r="M167" s="17" t="s">
        <v>552</v>
      </c>
    </row>
    <row r="168" ht="19.95" customHeight="true" spans="1:13">
      <c r="A168" s="23"/>
      <c r="B168" s="20"/>
      <c r="C168" s="17"/>
      <c r="D168" s="21"/>
      <c r="E168" s="21"/>
      <c r="F168" s="16"/>
      <c r="G168" s="20"/>
      <c r="H168" s="16" t="s">
        <v>666</v>
      </c>
      <c r="I168" s="16" t="s">
        <v>849</v>
      </c>
      <c r="J168" s="20" t="s">
        <v>551</v>
      </c>
      <c r="K168" s="17" t="s">
        <v>564</v>
      </c>
      <c r="L168" s="17" t="s">
        <v>850</v>
      </c>
      <c r="M168" s="17" t="s">
        <v>552</v>
      </c>
    </row>
    <row r="169" ht="45" customHeight="true" spans="1:13">
      <c r="A169" s="23"/>
      <c r="B169" s="20"/>
      <c r="C169" s="17"/>
      <c r="D169" s="21"/>
      <c r="E169" s="21"/>
      <c r="F169" s="16"/>
      <c r="G169" s="20" t="s">
        <v>561</v>
      </c>
      <c r="H169" s="16" t="s">
        <v>562</v>
      </c>
      <c r="I169" s="16" t="s">
        <v>725</v>
      </c>
      <c r="J169" s="20" t="s">
        <v>535</v>
      </c>
      <c r="K169" s="17" t="s">
        <v>669</v>
      </c>
      <c r="L169" s="17" t="s">
        <v>537</v>
      </c>
      <c r="M169" s="17" t="s">
        <v>538</v>
      </c>
    </row>
    <row r="170" s="1" customFormat="true" ht="19.95" customHeight="true" spans="1:13">
      <c r="A170" s="23" t="s">
        <v>851</v>
      </c>
      <c r="B170" s="16" t="s">
        <v>852</v>
      </c>
      <c r="C170" s="17">
        <v>10</v>
      </c>
      <c r="D170" s="21">
        <v>705.85</v>
      </c>
      <c r="E170" s="21" t="s">
        <v>853</v>
      </c>
      <c r="F170" s="16" t="s">
        <v>854</v>
      </c>
      <c r="G170" s="20" t="s">
        <v>532</v>
      </c>
      <c r="H170" s="16" t="s">
        <v>533</v>
      </c>
      <c r="I170" s="16" t="s">
        <v>855</v>
      </c>
      <c r="J170" s="20" t="s">
        <v>535</v>
      </c>
      <c r="K170" s="17" t="s">
        <v>856</v>
      </c>
      <c r="L170" s="17" t="s">
        <v>690</v>
      </c>
      <c r="M170" s="17" t="s">
        <v>572</v>
      </c>
    </row>
    <row r="171" ht="19.95" customHeight="true" spans="1:13">
      <c r="A171" s="23"/>
      <c r="B171" s="20"/>
      <c r="C171" s="17"/>
      <c r="D171" s="21"/>
      <c r="E171" s="21"/>
      <c r="F171" s="16"/>
      <c r="G171" s="20"/>
      <c r="H171" s="16" t="s">
        <v>586</v>
      </c>
      <c r="I171" s="16" t="s">
        <v>857</v>
      </c>
      <c r="J171" s="20" t="s">
        <v>546</v>
      </c>
      <c r="K171" s="17" t="s">
        <v>641</v>
      </c>
      <c r="L171" s="17" t="s">
        <v>858</v>
      </c>
      <c r="M171" s="17" t="s">
        <v>538</v>
      </c>
    </row>
    <row r="172" ht="19.95" customHeight="true" spans="1:13">
      <c r="A172" s="23"/>
      <c r="B172" s="20"/>
      <c r="C172" s="17"/>
      <c r="D172" s="21"/>
      <c r="E172" s="21"/>
      <c r="F172" s="16"/>
      <c r="G172" s="20" t="s">
        <v>548</v>
      </c>
      <c r="H172" s="16" t="s">
        <v>556</v>
      </c>
      <c r="I172" s="16" t="s">
        <v>859</v>
      </c>
      <c r="J172" s="20" t="s">
        <v>535</v>
      </c>
      <c r="K172" s="17" t="s">
        <v>560</v>
      </c>
      <c r="L172" s="17" t="s">
        <v>537</v>
      </c>
      <c r="M172" s="17" t="s">
        <v>552</v>
      </c>
    </row>
    <row r="173" ht="19.95" customHeight="true" spans="1:13">
      <c r="A173" s="23"/>
      <c r="B173" s="20"/>
      <c r="C173" s="17"/>
      <c r="D173" s="21"/>
      <c r="E173" s="21"/>
      <c r="F173" s="16"/>
      <c r="G173" s="20" t="s">
        <v>561</v>
      </c>
      <c r="H173" s="16" t="s">
        <v>562</v>
      </c>
      <c r="I173" s="16" t="s">
        <v>860</v>
      </c>
      <c r="J173" s="20" t="s">
        <v>535</v>
      </c>
      <c r="K173" s="17" t="s">
        <v>588</v>
      </c>
      <c r="L173" s="17" t="s">
        <v>537</v>
      </c>
      <c r="M173" s="17" t="s">
        <v>538</v>
      </c>
    </row>
    <row r="174" s="1" customFormat="true" ht="19.95" customHeight="true" spans="1:13">
      <c r="A174" s="23" t="s">
        <v>861</v>
      </c>
      <c r="B174" s="16" t="s">
        <v>862</v>
      </c>
      <c r="C174" s="17">
        <v>10</v>
      </c>
      <c r="D174" s="18">
        <v>1600</v>
      </c>
      <c r="E174" s="21" t="s">
        <v>863</v>
      </c>
      <c r="F174" s="16" t="s">
        <v>864</v>
      </c>
      <c r="G174" s="20" t="s">
        <v>532</v>
      </c>
      <c r="H174" s="16" t="s">
        <v>533</v>
      </c>
      <c r="I174" s="16" t="s">
        <v>865</v>
      </c>
      <c r="J174" s="20" t="s">
        <v>535</v>
      </c>
      <c r="K174" s="17" t="s">
        <v>866</v>
      </c>
      <c r="L174" s="17" t="s">
        <v>867</v>
      </c>
      <c r="M174" s="17" t="s">
        <v>564</v>
      </c>
    </row>
    <row r="175" ht="19.95" customHeight="true" spans="1:13">
      <c r="A175" s="23"/>
      <c r="B175" s="20"/>
      <c r="C175" s="17"/>
      <c r="D175" s="21"/>
      <c r="E175" s="21"/>
      <c r="F175" s="16"/>
      <c r="G175" s="20"/>
      <c r="H175" s="20"/>
      <c r="I175" s="16" t="s">
        <v>868</v>
      </c>
      <c r="J175" s="20" t="s">
        <v>546</v>
      </c>
      <c r="K175" s="17" t="s">
        <v>582</v>
      </c>
      <c r="L175" s="17" t="s">
        <v>869</v>
      </c>
      <c r="M175" s="17" t="s">
        <v>564</v>
      </c>
    </row>
    <row r="176" ht="19.95" customHeight="true" spans="1:13">
      <c r="A176" s="23"/>
      <c r="B176" s="20"/>
      <c r="C176" s="17"/>
      <c r="D176" s="21"/>
      <c r="E176" s="21"/>
      <c r="F176" s="16"/>
      <c r="G176" s="20"/>
      <c r="H176" s="20"/>
      <c r="I176" s="16" t="s">
        <v>870</v>
      </c>
      <c r="J176" s="20" t="s">
        <v>535</v>
      </c>
      <c r="K176" s="17" t="s">
        <v>871</v>
      </c>
      <c r="L176" s="17" t="s">
        <v>602</v>
      </c>
      <c r="M176" s="17" t="s">
        <v>564</v>
      </c>
    </row>
    <row r="177" ht="19.95" customHeight="true" spans="1:13">
      <c r="A177" s="23"/>
      <c r="B177" s="20"/>
      <c r="C177" s="17"/>
      <c r="D177" s="21"/>
      <c r="E177" s="21"/>
      <c r="F177" s="16"/>
      <c r="G177" s="20"/>
      <c r="H177" s="20"/>
      <c r="I177" s="16" t="s">
        <v>872</v>
      </c>
      <c r="J177" s="20" t="s">
        <v>535</v>
      </c>
      <c r="K177" s="17" t="s">
        <v>588</v>
      </c>
      <c r="L177" s="17" t="s">
        <v>537</v>
      </c>
      <c r="M177" s="17" t="s">
        <v>538</v>
      </c>
    </row>
    <row r="178" ht="19.95" customHeight="true" spans="1:13">
      <c r="A178" s="23"/>
      <c r="B178" s="20"/>
      <c r="C178" s="17"/>
      <c r="D178" s="21"/>
      <c r="E178" s="21"/>
      <c r="F178" s="16"/>
      <c r="G178" s="20"/>
      <c r="H178" s="20"/>
      <c r="I178" s="16" t="s">
        <v>873</v>
      </c>
      <c r="J178" s="20" t="s">
        <v>546</v>
      </c>
      <c r="K178" s="17" t="s">
        <v>874</v>
      </c>
      <c r="L178" s="17" t="s">
        <v>875</v>
      </c>
      <c r="M178" s="17" t="s">
        <v>564</v>
      </c>
    </row>
    <row r="179" ht="19.95" customHeight="true" spans="1:13">
      <c r="A179" s="23"/>
      <c r="B179" s="20"/>
      <c r="C179" s="17"/>
      <c r="D179" s="21"/>
      <c r="E179" s="21"/>
      <c r="F179" s="16"/>
      <c r="G179" s="20"/>
      <c r="H179" s="20"/>
      <c r="I179" s="16" t="s">
        <v>876</v>
      </c>
      <c r="J179" s="20" t="s">
        <v>535</v>
      </c>
      <c r="K179" s="17" t="s">
        <v>877</v>
      </c>
      <c r="L179" s="17" t="s">
        <v>878</v>
      </c>
      <c r="M179" s="17" t="s">
        <v>538</v>
      </c>
    </row>
    <row r="180" ht="19.95" customHeight="true" spans="1:13">
      <c r="A180" s="23"/>
      <c r="B180" s="20"/>
      <c r="C180" s="17"/>
      <c r="D180" s="21"/>
      <c r="E180" s="21"/>
      <c r="F180" s="16"/>
      <c r="G180" s="20"/>
      <c r="H180" s="16" t="s">
        <v>586</v>
      </c>
      <c r="I180" s="16" t="s">
        <v>879</v>
      </c>
      <c r="J180" s="20" t="s">
        <v>535</v>
      </c>
      <c r="K180" s="17" t="s">
        <v>582</v>
      </c>
      <c r="L180" s="17" t="s">
        <v>875</v>
      </c>
      <c r="M180" s="17" t="s">
        <v>538</v>
      </c>
    </row>
    <row r="181" ht="19.95" customHeight="true" spans="1:13">
      <c r="A181" s="23"/>
      <c r="B181" s="20"/>
      <c r="C181" s="17"/>
      <c r="D181" s="21"/>
      <c r="E181" s="21"/>
      <c r="F181" s="16"/>
      <c r="G181" s="20" t="s">
        <v>548</v>
      </c>
      <c r="H181" s="16" t="s">
        <v>556</v>
      </c>
      <c r="I181" s="16" t="s">
        <v>880</v>
      </c>
      <c r="J181" s="20" t="s">
        <v>535</v>
      </c>
      <c r="K181" s="17" t="s">
        <v>588</v>
      </c>
      <c r="L181" s="17" t="s">
        <v>537</v>
      </c>
      <c r="M181" s="17" t="s">
        <v>538</v>
      </c>
    </row>
    <row r="182" ht="19.95" customHeight="true" spans="1:13">
      <c r="A182" s="23"/>
      <c r="B182" s="20"/>
      <c r="C182" s="17"/>
      <c r="D182" s="21"/>
      <c r="E182" s="21"/>
      <c r="F182" s="16"/>
      <c r="G182" s="20"/>
      <c r="H182" s="20"/>
      <c r="I182" s="16" t="s">
        <v>881</v>
      </c>
      <c r="J182" s="20" t="s">
        <v>535</v>
      </c>
      <c r="K182" s="17" t="s">
        <v>866</v>
      </c>
      <c r="L182" s="17" t="s">
        <v>867</v>
      </c>
      <c r="M182" s="17" t="s">
        <v>538</v>
      </c>
    </row>
    <row r="183" ht="19.95" customHeight="true" spans="1:13">
      <c r="A183" s="23"/>
      <c r="B183" s="20"/>
      <c r="C183" s="17"/>
      <c r="D183" s="21"/>
      <c r="E183" s="21"/>
      <c r="F183" s="16"/>
      <c r="G183" s="20"/>
      <c r="H183" s="20"/>
      <c r="I183" s="16" t="s">
        <v>882</v>
      </c>
      <c r="J183" s="20" t="s">
        <v>535</v>
      </c>
      <c r="K183" s="17" t="s">
        <v>588</v>
      </c>
      <c r="L183" s="17" t="s">
        <v>537</v>
      </c>
      <c r="M183" s="17" t="s">
        <v>538</v>
      </c>
    </row>
    <row r="184" ht="19.95" customHeight="true" spans="1:13">
      <c r="A184" s="23"/>
      <c r="B184" s="20"/>
      <c r="C184" s="17"/>
      <c r="D184" s="21"/>
      <c r="E184" s="21"/>
      <c r="F184" s="16"/>
      <c r="G184" s="20" t="s">
        <v>561</v>
      </c>
      <c r="H184" s="16" t="s">
        <v>562</v>
      </c>
      <c r="I184" s="16" t="s">
        <v>883</v>
      </c>
      <c r="J184" s="20" t="s">
        <v>535</v>
      </c>
      <c r="K184" s="17" t="s">
        <v>588</v>
      </c>
      <c r="L184" s="17" t="s">
        <v>537</v>
      </c>
      <c r="M184" s="17" t="s">
        <v>538</v>
      </c>
    </row>
    <row r="185" s="1" customFormat="true" ht="69" customHeight="true" spans="1:13">
      <c r="A185" s="23" t="s">
        <v>861</v>
      </c>
      <c r="B185" s="23" t="s">
        <v>884</v>
      </c>
      <c r="C185" s="17">
        <v>10</v>
      </c>
      <c r="D185" s="34">
        <v>1950</v>
      </c>
      <c r="E185" s="21" t="s">
        <v>885</v>
      </c>
      <c r="F185" s="16" t="s">
        <v>886</v>
      </c>
      <c r="G185" s="20" t="s">
        <v>532</v>
      </c>
      <c r="H185" s="16" t="s">
        <v>533</v>
      </c>
      <c r="I185" s="16" t="s">
        <v>887</v>
      </c>
      <c r="J185" s="20" t="s">
        <v>535</v>
      </c>
      <c r="K185" s="17" t="s">
        <v>641</v>
      </c>
      <c r="L185" s="17" t="s">
        <v>888</v>
      </c>
      <c r="M185" s="17" t="s">
        <v>575</v>
      </c>
    </row>
    <row r="186" s="1" customFormat="true" ht="19.95" customHeight="true" spans="1:13">
      <c r="A186" s="23"/>
      <c r="B186" s="23"/>
      <c r="C186" s="17"/>
      <c r="D186" s="34"/>
      <c r="E186" s="21"/>
      <c r="F186" s="16"/>
      <c r="G186" s="20"/>
      <c r="H186" s="16" t="s">
        <v>586</v>
      </c>
      <c r="I186" s="16" t="s">
        <v>889</v>
      </c>
      <c r="J186" s="20" t="s">
        <v>535</v>
      </c>
      <c r="K186" s="17" t="s">
        <v>582</v>
      </c>
      <c r="L186" s="17" t="s">
        <v>875</v>
      </c>
      <c r="M186" s="17" t="s">
        <v>552</v>
      </c>
    </row>
    <row r="187" s="1" customFormat="true" ht="19.95" customHeight="true" spans="1:13">
      <c r="A187" s="23"/>
      <c r="B187" s="23"/>
      <c r="C187" s="17"/>
      <c r="D187" s="34"/>
      <c r="E187" s="21"/>
      <c r="F187" s="16"/>
      <c r="G187" s="20" t="s">
        <v>548</v>
      </c>
      <c r="H187" s="16" t="s">
        <v>556</v>
      </c>
      <c r="I187" s="16" t="s">
        <v>890</v>
      </c>
      <c r="J187" s="20" t="s">
        <v>546</v>
      </c>
      <c r="K187" s="17" t="s">
        <v>746</v>
      </c>
      <c r="L187" s="17" t="s">
        <v>547</v>
      </c>
      <c r="M187" s="17" t="s">
        <v>552</v>
      </c>
    </row>
    <row r="188" s="1" customFormat="true" ht="19.95" customHeight="true" spans="1:13">
      <c r="A188" s="23"/>
      <c r="B188" s="23"/>
      <c r="C188" s="17"/>
      <c r="D188" s="34"/>
      <c r="E188" s="21"/>
      <c r="F188" s="16"/>
      <c r="G188" s="20"/>
      <c r="H188" s="20"/>
      <c r="I188" s="16" t="s">
        <v>891</v>
      </c>
      <c r="J188" s="20" t="s">
        <v>543</v>
      </c>
      <c r="K188" s="17" t="s">
        <v>544</v>
      </c>
      <c r="L188" s="17"/>
      <c r="M188" s="17" t="s">
        <v>538</v>
      </c>
    </row>
    <row r="189" s="1" customFormat="true" ht="19.95" customHeight="true" spans="1:13">
      <c r="A189" s="23"/>
      <c r="B189" s="23"/>
      <c r="C189" s="17"/>
      <c r="D189" s="34"/>
      <c r="E189" s="21"/>
      <c r="F189" s="16"/>
      <c r="G189" s="20" t="s">
        <v>561</v>
      </c>
      <c r="H189" s="16" t="s">
        <v>562</v>
      </c>
      <c r="I189" s="16" t="s">
        <v>892</v>
      </c>
      <c r="J189" s="20" t="s">
        <v>535</v>
      </c>
      <c r="K189" s="17" t="s">
        <v>560</v>
      </c>
      <c r="L189" s="17" t="s">
        <v>537</v>
      </c>
      <c r="M189" s="17" t="s">
        <v>538</v>
      </c>
    </row>
    <row r="190" s="1" customFormat="true" ht="19.95" customHeight="true" spans="1:13">
      <c r="A190" s="23"/>
      <c r="B190" s="16" t="s">
        <v>893</v>
      </c>
      <c r="C190" s="17">
        <v>10</v>
      </c>
      <c r="D190" s="21">
        <v>576</v>
      </c>
      <c r="E190" s="21" t="s">
        <v>894</v>
      </c>
      <c r="F190" s="16" t="s">
        <v>895</v>
      </c>
      <c r="G190" s="20" t="s">
        <v>532</v>
      </c>
      <c r="H190" s="16" t="s">
        <v>533</v>
      </c>
      <c r="I190" s="16" t="s">
        <v>896</v>
      </c>
      <c r="J190" s="20" t="s">
        <v>546</v>
      </c>
      <c r="K190" s="17" t="s">
        <v>641</v>
      </c>
      <c r="L190" s="17" t="s">
        <v>888</v>
      </c>
      <c r="M190" s="17" t="s">
        <v>552</v>
      </c>
    </row>
    <row r="191" ht="19.95" customHeight="true" spans="1:13">
      <c r="A191" s="23"/>
      <c r="B191" s="20"/>
      <c r="C191" s="17"/>
      <c r="D191" s="21"/>
      <c r="E191" s="21"/>
      <c r="F191" s="16"/>
      <c r="G191" s="20"/>
      <c r="H191" s="16" t="s">
        <v>586</v>
      </c>
      <c r="I191" s="16" t="s">
        <v>889</v>
      </c>
      <c r="J191" s="20" t="s">
        <v>535</v>
      </c>
      <c r="K191" s="17" t="s">
        <v>582</v>
      </c>
      <c r="L191" s="17" t="s">
        <v>875</v>
      </c>
      <c r="M191" s="17" t="s">
        <v>575</v>
      </c>
    </row>
    <row r="192" ht="19.95" customHeight="true" spans="1:13">
      <c r="A192" s="23"/>
      <c r="B192" s="20"/>
      <c r="C192" s="17"/>
      <c r="D192" s="21"/>
      <c r="E192" s="21"/>
      <c r="F192" s="16"/>
      <c r="G192" s="20" t="s">
        <v>548</v>
      </c>
      <c r="H192" s="16" t="s">
        <v>556</v>
      </c>
      <c r="I192" s="16" t="s">
        <v>897</v>
      </c>
      <c r="J192" s="20" t="s">
        <v>546</v>
      </c>
      <c r="K192" s="17" t="s">
        <v>746</v>
      </c>
      <c r="L192" s="17" t="s">
        <v>547</v>
      </c>
      <c r="M192" s="17" t="s">
        <v>552</v>
      </c>
    </row>
    <row r="193" ht="19.95" customHeight="true" spans="1:13">
      <c r="A193" s="23"/>
      <c r="B193" s="20"/>
      <c r="C193" s="17"/>
      <c r="D193" s="21"/>
      <c r="E193" s="21"/>
      <c r="F193" s="16"/>
      <c r="G193" s="20"/>
      <c r="H193" s="20"/>
      <c r="I193" s="16" t="s">
        <v>898</v>
      </c>
      <c r="J193" s="20" t="s">
        <v>543</v>
      </c>
      <c r="K193" s="17" t="s">
        <v>544</v>
      </c>
      <c r="L193" s="17"/>
      <c r="M193" s="17" t="s">
        <v>538</v>
      </c>
    </row>
    <row r="194" ht="19.95" customHeight="true" spans="1:13">
      <c r="A194" s="23"/>
      <c r="B194" s="20"/>
      <c r="C194" s="17"/>
      <c r="D194" s="21"/>
      <c r="E194" s="21"/>
      <c r="F194" s="16"/>
      <c r="G194" s="20" t="s">
        <v>561</v>
      </c>
      <c r="H194" s="16" t="s">
        <v>562</v>
      </c>
      <c r="I194" s="16" t="s">
        <v>899</v>
      </c>
      <c r="J194" s="20" t="s">
        <v>535</v>
      </c>
      <c r="K194" s="17" t="s">
        <v>560</v>
      </c>
      <c r="L194" s="17" t="s">
        <v>537</v>
      </c>
      <c r="M194" s="17" t="s">
        <v>538</v>
      </c>
    </row>
    <row r="195" s="1" customFormat="true" ht="19.95" customHeight="true" spans="1:13">
      <c r="A195" s="23"/>
      <c r="B195" s="16" t="s">
        <v>900</v>
      </c>
      <c r="C195" s="17">
        <v>10</v>
      </c>
      <c r="D195" s="18">
        <v>2000</v>
      </c>
      <c r="E195" s="21" t="s">
        <v>901</v>
      </c>
      <c r="F195" s="16" t="s">
        <v>864</v>
      </c>
      <c r="G195" s="20" t="s">
        <v>532</v>
      </c>
      <c r="H195" s="16" t="s">
        <v>533</v>
      </c>
      <c r="I195" s="16" t="s">
        <v>902</v>
      </c>
      <c r="J195" s="20" t="s">
        <v>535</v>
      </c>
      <c r="K195" s="17" t="s">
        <v>903</v>
      </c>
      <c r="L195" s="17" t="s">
        <v>654</v>
      </c>
      <c r="M195" s="17" t="s">
        <v>538</v>
      </c>
    </row>
    <row r="196" ht="19.95" customHeight="true" spans="1:13">
      <c r="A196" s="23"/>
      <c r="B196" s="20"/>
      <c r="C196" s="17"/>
      <c r="D196" s="21"/>
      <c r="E196" s="21"/>
      <c r="F196" s="16"/>
      <c r="G196" s="20"/>
      <c r="H196" s="20"/>
      <c r="I196" s="16" t="s">
        <v>904</v>
      </c>
      <c r="J196" s="20" t="s">
        <v>554</v>
      </c>
      <c r="K196" s="17" t="s">
        <v>905</v>
      </c>
      <c r="L196" s="17" t="s">
        <v>654</v>
      </c>
      <c r="M196" s="17" t="s">
        <v>538</v>
      </c>
    </row>
    <row r="197" ht="19.95" customHeight="true" spans="1:13">
      <c r="A197" s="23"/>
      <c r="B197" s="20"/>
      <c r="C197" s="17"/>
      <c r="D197" s="21"/>
      <c r="E197" s="21"/>
      <c r="F197" s="16"/>
      <c r="G197" s="20"/>
      <c r="H197" s="20"/>
      <c r="I197" s="16" t="s">
        <v>906</v>
      </c>
      <c r="J197" s="20" t="s">
        <v>535</v>
      </c>
      <c r="K197" s="17" t="s">
        <v>907</v>
      </c>
      <c r="L197" s="17" t="s">
        <v>654</v>
      </c>
      <c r="M197" s="17" t="s">
        <v>538</v>
      </c>
    </row>
    <row r="198" ht="19.95" customHeight="true" spans="1:13">
      <c r="A198" s="23"/>
      <c r="B198" s="20"/>
      <c r="C198" s="17"/>
      <c r="D198" s="21"/>
      <c r="E198" s="21"/>
      <c r="F198" s="16"/>
      <c r="G198" s="20"/>
      <c r="H198" s="16" t="s">
        <v>541</v>
      </c>
      <c r="I198" s="16" t="s">
        <v>908</v>
      </c>
      <c r="J198" s="20" t="s">
        <v>546</v>
      </c>
      <c r="K198" s="17" t="s">
        <v>560</v>
      </c>
      <c r="L198" s="17" t="s">
        <v>537</v>
      </c>
      <c r="M198" s="17" t="s">
        <v>538</v>
      </c>
    </row>
    <row r="199" ht="19.95" customHeight="true" spans="1:13">
      <c r="A199" s="23"/>
      <c r="B199" s="20"/>
      <c r="C199" s="17"/>
      <c r="D199" s="21"/>
      <c r="E199" s="21"/>
      <c r="F199" s="16"/>
      <c r="G199" s="20"/>
      <c r="H199" s="16" t="s">
        <v>586</v>
      </c>
      <c r="I199" s="16" t="s">
        <v>909</v>
      </c>
      <c r="J199" s="20" t="s">
        <v>546</v>
      </c>
      <c r="K199" s="17" t="s">
        <v>582</v>
      </c>
      <c r="L199" s="17" t="s">
        <v>875</v>
      </c>
      <c r="M199" s="17" t="s">
        <v>538</v>
      </c>
    </row>
    <row r="200" ht="19.95" customHeight="true" spans="1:13">
      <c r="A200" s="23"/>
      <c r="B200" s="20"/>
      <c r="C200" s="17"/>
      <c r="D200" s="21"/>
      <c r="E200" s="21"/>
      <c r="F200" s="16"/>
      <c r="G200" s="20" t="s">
        <v>548</v>
      </c>
      <c r="H200" s="16" t="s">
        <v>556</v>
      </c>
      <c r="I200" s="16" t="s">
        <v>910</v>
      </c>
      <c r="J200" s="20" t="s">
        <v>535</v>
      </c>
      <c r="K200" s="17" t="s">
        <v>612</v>
      </c>
      <c r="L200" s="17" t="s">
        <v>537</v>
      </c>
      <c r="M200" s="17" t="s">
        <v>538</v>
      </c>
    </row>
    <row r="201" ht="19.95" customHeight="true" spans="1:13">
      <c r="A201" s="23"/>
      <c r="B201" s="20"/>
      <c r="C201" s="17"/>
      <c r="D201" s="21"/>
      <c r="E201" s="21"/>
      <c r="F201" s="16"/>
      <c r="G201" s="20"/>
      <c r="H201" s="20"/>
      <c r="I201" s="16" t="s">
        <v>911</v>
      </c>
      <c r="J201" s="20" t="s">
        <v>535</v>
      </c>
      <c r="K201" s="17" t="s">
        <v>588</v>
      </c>
      <c r="L201" s="17" t="s">
        <v>537</v>
      </c>
      <c r="M201" s="17" t="s">
        <v>538</v>
      </c>
    </row>
    <row r="202" ht="19.95" customHeight="true" spans="1:13">
      <c r="A202" s="23"/>
      <c r="B202" s="20"/>
      <c r="C202" s="17"/>
      <c r="D202" s="21"/>
      <c r="E202" s="21"/>
      <c r="F202" s="16"/>
      <c r="G202" s="20"/>
      <c r="H202" s="20"/>
      <c r="I202" s="16" t="s">
        <v>912</v>
      </c>
      <c r="J202" s="20" t="s">
        <v>551</v>
      </c>
      <c r="K202" s="17">
        <v>1</v>
      </c>
      <c r="L202" s="17" t="s">
        <v>583</v>
      </c>
      <c r="M202" s="17" t="s">
        <v>538</v>
      </c>
    </row>
    <row r="203" ht="19.95" customHeight="true" spans="1:13">
      <c r="A203" s="23"/>
      <c r="B203" s="20"/>
      <c r="C203" s="17"/>
      <c r="D203" s="21"/>
      <c r="E203" s="21"/>
      <c r="F203" s="16"/>
      <c r="G203" s="20" t="s">
        <v>561</v>
      </c>
      <c r="H203" s="16" t="s">
        <v>562</v>
      </c>
      <c r="I203" s="16" t="s">
        <v>913</v>
      </c>
      <c r="J203" s="20" t="s">
        <v>535</v>
      </c>
      <c r="K203" s="17" t="s">
        <v>588</v>
      </c>
      <c r="L203" s="17" t="s">
        <v>537</v>
      </c>
      <c r="M203" s="17" t="s">
        <v>538</v>
      </c>
    </row>
    <row r="204" s="1" customFormat="true" ht="19.95" customHeight="true" spans="1:13">
      <c r="A204" s="23" t="s">
        <v>914</v>
      </c>
      <c r="B204" s="16" t="s">
        <v>915</v>
      </c>
      <c r="C204" s="17">
        <v>10</v>
      </c>
      <c r="D204" s="18">
        <v>4800</v>
      </c>
      <c r="E204" s="21" t="s">
        <v>916</v>
      </c>
      <c r="F204" s="16" t="s">
        <v>917</v>
      </c>
      <c r="G204" s="20" t="s">
        <v>532</v>
      </c>
      <c r="H204" s="16" t="s">
        <v>533</v>
      </c>
      <c r="I204" s="16" t="s">
        <v>918</v>
      </c>
      <c r="J204" s="20" t="s">
        <v>535</v>
      </c>
      <c r="K204" s="17" t="s">
        <v>919</v>
      </c>
      <c r="L204" s="17" t="s">
        <v>869</v>
      </c>
      <c r="M204" s="17" t="s">
        <v>564</v>
      </c>
    </row>
    <row r="205" ht="19.95" customHeight="true" spans="1:13">
      <c r="A205" s="23"/>
      <c r="B205" s="20"/>
      <c r="C205" s="17"/>
      <c r="D205" s="21"/>
      <c r="E205" s="21"/>
      <c r="F205" s="16"/>
      <c r="G205" s="20"/>
      <c r="H205" s="20"/>
      <c r="I205" s="16" t="s">
        <v>873</v>
      </c>
      <c r="J205" s="20" t="s">
        <v>535</v>
      </c>
      <c r="K205" s="17" t="s">
        <v>874</v>
      </c>
      <c r="L205" s="17" t="s">
        <v>875</v>
      </c>
      <c r="M205" s="17" t="s">
        <v>538</v>
      </c>
    </row>
    <row r="206" ht="19.95" customHeight="true" spans="1:13">
      <c r="A206" s="23"/>
      <c r="B206" s="20"/>
      <c r="C206" s="17"/>
      <c r="D206" s="21"/>
      <c r="E206" s="21"/>
      <c r="F206" s="16"/>
      <c r="G206" s="20"/>
      <c r="H206" s="20"/>
      <c r="I206" s="16" t="s">
        <v>920</v>
      </c>
      <c r="J206" s="20" t="s">
        <v>535</v>
      </c>
      <c r="K206" s="17" t="s">
        <v>921</v>
      </c>
      <c r="L206" s="17" t="s">
        <v>867</v>
      </c>
      <c r="M206" s="17" t="s">
        <v>564</v>
      </c>
    </row>
    <row r="207" ht="19.95" customHeight="true" spans="1:13">
      <c r="A207" s="23"/>
      <c r="B207" s="20"/>
      <c r="C207" s="17"/>
      <c r="D207" s="21"/>
      <c r="E207" s="21"/>
      <c r="F207" s="16"/>
      <c r="G207" s="20"/>
      <c r="H207" s="20"/>
      <c r="I207" s="16" t="s">
        <v>922</v>
      </c>
      <c r="J207" s="20" t="s">
        <v>535</v>
      </c>
      <c r="K207" s="17" t="s">
        <v>923</v>
      </c>
      <c r="L207" s="17" t="s">
        <v>878</v>
      </c>
      <c r="M207" s="17" t="s">
        <v>538</v>
      </c>
    </row>
    <row r="208" ht="19.95" customHeight="true" spans="1:13">
      <c r="A208" s="23"/>
      <c r="B208" s="20"/>
      <c r="C208" s="17"/>
      <c r="D208" s="21"/>
      <c r="E208" s="21"/>
      <c r="F208" s="16"/>
      <c r="G208" s="20"/>
      <c r="H208" s="16" t="s">
        <v>541</v>
      </c>
      <c r="I208" s="16" t="s">
        <v>872</v>
      </c>
      <c r="J208" s="20" t="s">
        <v>535</v>
      </c>
      <c r="K208" s="17" t="s">
        <v>669</v>
      </c>
      <c r="L208" s="17" t="s">
        <v>537</v>
      </c>
      <c r="M208" s="17" t="s">
        <v>538</v>
      </c>
    </row>
    <row r="209" ht="19.95" customHeight="true" spans="1:13">
      <c r="A209" s="23"/>
      <c r="B209" s="20"/>
      <c r="C209" s="17"/>
      <c r="D209" s="21"/>
      <c r="E209" s="21"/>
      <c r="F209" s="16"/>
      <c r="G209" s="20"/>
      <c r="H209" s="16" t="s">
        <v>586</v>
      </c>
      <c r="I209" s="16" t="s">
        <v>879</v>
      </c>
      <c r="J209" s="20" t="s">
        <v>535</v>
      </c>
      <c r="K209" s="17" t="s">
        <v>582</v>
      </c>
      <c r="L209" s="17" t="s">
        <v>875</v>
      </c>
      <c r="M209" s="17" t="s">
        <v>538</v>
      </c>
    </row>
    <row r="210" ht="19.95" customHeight="true" spans="1:13">
      <c r="A210" s="23"/>
      <c r="B210" s="20"/>
      <c r="C210" s="17"/>
      <c r="D210" s="21"/>
      <c r="E210" s="21"/>
      <c r="F210" s="16"/>
      <c r="G210" s="20" t="s">
        <v>548</v>
      </c>
      <c r="H210" s="16" t="s">
        <v>556</v>
      </c>
      <c r="I210" s="16" t="s">
        <v>924</v>
      </c>
      <c r="J210" s="20" t="s">
        <v>535</v>
      </c>
      <c r="K210" s="17" t="s">
        <v>921</v>
      </c>
      <c r="L210" s="17" t="s">
        <v>867</v>
      </c>
      <c r="M210" s="17" t="s">
        <v>538</v>
      </c>
    </row>
    <row r="211" ht="19.95" customHeight="true" spans="1:13">
      <c r="A211" s="23"/>
      <c r="B211" s="20"/>
      <c r="C211" s="17"/>
      <c r="D211" s="21"/>
      <c r="E211" s="21"/>
      <c r="F211" s="16"/>
      <c r="G211" s="20"/>
      <c r="H211" s="20"/>
      <c r="I211" s="16" t="s">
        <v>880</v>
      </c>
      <c r="J211" s="20" t="s">
        <v>535</v>
      </c>
      <c r="K211" s="17" t="s">
        <v>669</v>
      </c>
      <c r="L211" s="17" t="s">
        <v>537</v>
      </c>
      <c r="M211" s="17" t="s">
        <v>538</v>
      </c>
    </row>
    <row r="212" ht="18" customHeight="true" spans="1:13">
      <c r="A212" s="23"/>
      <c r="B212" s="20"/>
      <c r="C212" s="17"/>
      <c r="D212" s="21"/>
      <c r="E212" s="21"/>
      <c r="F212" s="16"/>
      <c r="G212" s="20"/>
      <c r="H212" s="20"/>
      <c r="I212" s="16" t="s">
        <v>882</v>
      </c>
      <c r="J212" s="20" t="s">
        <v>535</v>
      </c>
      <c r="K212" s="17" t="s">
        <v>669</v>
      </c>
      <c r="L212" s="17" t="s">
        <v>537</v>
      </c>
      <c r="M212" s="17" t="s">
        <v>538</v>
      </c>
    </row>
    <row r="213" ht="19.95" customHeight="true" spans="1:13">
      <c r="A213" s="23"/>
      <c r="B213" s="20"/>
      <c r="C213" s="17"/>
      <c r="D213" s="21"/>
      <c r="E213" s="21"/>
      <c r="F213" s="16"/>
      <c r="G213" s="20" t="s">
        <v>561</v>
      </c>
      <c r="H213" s="16" t="s">
        <v>562</v>
      </c>
      <c r="I213" s="16" t="s">
        <v>925</v>
      </c>
      <c r="J213" s="20" t="s">
        <v>535</v>
      </c>
      <c r="K213" s="17" t="s">
        <v>669</v>
      </c>
      <c r="L213" s="17" t="s">
        <v>537</v>
      </c>
      <c r="M213" s="17" t="s">
        <v>538</v>
      </c>
    </row>
    <row r="214" s="1" customFormat="true" ht="19.95" customHeight="true" spans="1:13">
      <c r="A214" s="23"/>
      <c r="B214" s="23" t="s">
        <v>926</v>
      </c>
      <c r="C214" s="17">
        <v>10</v>
      </c>
      <c r="D214" s="34">
        <v>1800</v>
      </c>
      <c r="E214" s="21" t="s">
        <v>885</v>
      </c>
      <c r="F214" s="16" t="s">
        <v>927</v>
      </c>
      <c r="G214" s="20" t="s">
        <v>532</v>
      </c>
      <c r="H214" s="16" t="s">
        <v>533</v>
      </c>
      <c r="I214" s="16" t="s">
        <v>928</v>
      </c>
      <c r="J214" s="20" t="s">
        <v>535</v>
      </c>
      <c r="K214" s="17" t="s">
        <v>538</v>
      </c>
      <c r="L214" s="17" t="s">
        <v>547</v>
      </c>
      <c r="M214" s="17" t="s">
        <v>538</v>
      </c>
    </row>
    <row r="215" s="1" customFormat="true" ht="19.95" customHeight="true" spans="1:13">
      <c r="A215" s="23"/>
      <c r="B215" s="23"/>
      <c r="C215" s="17"/>
      <c r="D215" s="34"/>
      <c r="E215" s="21"/>
      <c r="F215" s="16"/>
      <c r="G215" s="20"/>
      <c r="H215" s="20"/>
      <c r="I215" s="16" t="s">
        <v>929</v>
      </c>
      <c r="J215" s="20" t="s">
        <v>535</v>
      </c>
      <c r="K215" s="17" t="s">
        <v>930</v>
      </c>
      <c r="L215" s="17" t="s">
        <v>867</v>
      </c>
      <c r="M215" s="17" t="s">
        <v>538</v>
      </c>
    </row>
    <row r="216" s="1" customFormat="true" ht="19.95" customHeight="true" spans="1:13">
      <c r="A216" s="23"/>
      <c r="B216" s="23"/>
      <c r="C216" s="17"/>
      <c r="D216" s="34"/>
      <c r="E216" s="21"/>
      <c r="F216" s="16"/>
      <c r="G216" s="20"/>
      <c r="H216" s="20"/>
      <c r="I216" s="16" t="s">
        <v>931</v>
      </c>
      <c r="J216" s="20" t="s">
        <v>535</v>
      </c>
      <c r="K216" s="17" t="s">
        <v>641</v>
      </c>
      <c r="L216" s="17" t="s">
        <v>583</v>
      </c>
      <c r="M216" s="17" t="s">
        <v>564</v>
      </c>
    </row>
    <row r="217" s="1" customFormat="true" ht="19.95" customHeight="true" spans="1:13">
      <c r="A217" s="23" t="s">
        <v>914</v>
      </c>
      <c r="B217" s="23" t="s">
        <v>926</v>
      </c>
      <c r="C217" s="17">
        <v>10</v>
      </c>
      <c r="D217" s="34">
        <v>1800</v>
      </c>
      <c r="E217" s="21" t="s">
        <v>885</v>
      </c>
      <c r="F217" s="16" t="s">
        <v>927</v>
      </c>
      <c r="G217" s="20" t="s">
        <v>532</v>
      </c>
      <c r="H217" s="16" t="s">
        <v>541</v>
      </c>
      <c r="I217" s="16" t="s">
        <v>932</v>
      </c>
      <c r="J217" s="20" t="s">
        <v>535</v>
      </c>
      <c r="K217" s="17" t="s">
        <v>560</v>
      </c>
      <c r="L217" s="17" t="s">
        <v>537</v>
      </c>
      <c r="M217" s="17" t="s">
        <v>538</v>
      </c>
    </row>
    <row r="218" s="1" customFormat="true" ht="19.95" customHeight="true" spans="1:13">
      <c r="A218" s="23"/>
      <c r="B218" s="23"/>
      <c r="C218" s="17"/>
      <c r="D218" s="34"/>
      <c r="E218" s="21"/>
      <c r="F218" s="16"/>
      <c r="G218" s="20"/>
      <c r="H218" s="16" t="s">
        <v>586</v>
      </c>
      <c r="I218" s="16" t="s">
        <v>933</v>
      </c>
      <c r="J218" s="20" t="s">
        <v>535</v>
      </c>
      <c r="K218" s="17" t="s">
        <v>588</v>
      </c>
      <c r="L218" s="17" t="s">
        <v>537</v>
      </c>
      <c r="M218" s="17" t="s">
        <v>538</v>
      </c>
    </row>
    <row r="219" s="1" customFormat="true" ht="19.95" customHeight="true" spans="1:13">
      <c r="A219" s="23"/>
      <c r="B219" s="23"/>
      <c r="C219" s="17"/>
      <c r="D219" s="34"/>
      <c r="E219" s="21"/>
      <c r="F219" s="16"/>
      <c r="G219" s="20"/>
      <c r="H219" s="20"/>
      <c r="I219" s="16" t="s">
        <v>934</v>
      </c>
      <c r="J219" s="20" t="s">
        <v>535</v>
      </c>
      <c r="K219" s="17" t="s">
        <v>582</v>
      </c>
      <c r="L219" s="17" t="s">
        <v>875</v>
      </c>
      <c r="M219" s="17" t="s">
        <v>564</v>
      </c>
    </row>
    <row r="220" s="1" customFormat="true" ht="19.95" customHeight="true" spans="1:13">
      <c r="A220" s="23"/>
      <c r="B220" s="23"/>
      <c r="C220" s="17"/>
      <c r="D220" s="34"/>
      <c r="E220" s="21"/>
      <c r="F220" s="16"/>
      <c r="G220" s="20" t="s">
        <v>548</v>
      </c>
      <c r="H220" s="16" t="s">
        <v>556</v>
      </c>
      <c r="I220" s="16" t="s">
        <v>935</v>
      </c>
      <c r="J220" s="20" t="s">
        <v>535</v>
      </c>
      <c r="K220" s="17" t="s">
        <v>588</v>
      </c>
      <c r="L220" s="17" t="s">
        <v>537</v>
      </c>
      <c r="M220" s="17" t="s">
        <v>584</v>
      </c>
    </row>
    <row r="221" s="1" customFormat="true" ht="19.95" customHeight="true" spans="1:13">
      <c r="A221" s="23"/>
      <c r="B221" s="23"/>
      <c r="C221" s="17"/>
      <c r="D221" s="34"/>
      <c r="E221" s="21"/>
      <c r="F221" s="16"/>
      <c r="G221" s="20"/>
      <c r="H221" s="20"/>
      <c r="I221" s="16" t="s">
        <v>936</v>
      </c>
      <c r="J221" s="20" t="s">
        <v>551</v>
      </c>
      <c r="K221" s="17">
        <v>1</v>
      </c>
      <c r="L221" s="17" t="s">
        <v>937</v>
      </c>
      <c r="M221" s="17" t="s">
        <v>584</v>
      </c>
    </row>
    <row r="222" s="1" customFormat="true" ht="19.95" customHeight="true" spans="1:13">
      <c r="A222" s="23"/>
      <c r="B222" s="23"/>
      <c r="C222" s="17"/>
      <c r="D222" s="34"/>
      <c r="E222" s="21"/>
      <c r="F222" s="16"/>
      <c r="G222" s="20" t="s">
        <v>561</v>
      </c>
      <c r="H222" s="16" t="s">
        <v>562</v>
      </c>
      <c r="I222" s="16" t="s">
        <v>938</v>
      </c>
      <c r="J222" s="20" t="s">
        <v>535</v>
      </c>
      <c r="K222" s="17" t="s">
        <v>588</v>
      </c>
      <c r="L222" s="17" t="s">
        <v>537</v>
      </c>
      <c r="M222" s="17" t="s">
        <v>538</v>
      </c>
    </row>
    <row r="223" s="1" customFormat="true" ht="33" customHeight="true" spans="1:13">
      <c r="A223" s="23"/>
      <c r="B223" s="16" t="s">
        <v>939</v>
      </c>
      <c r="C223" s="17">
        <v>10</v>
      </c>
      <c r="D223" s="18">
        <v>8800</v>
      </c>
      <c r="E223" s="21" t="s">
        <v>940</v>
      </c>
      <c r="F223" s="16" t="s">
        <v>941</v>
      </c>
      <c r="G223" s="20" t="s">
        <v>532</v>
      </c>
      <c r="H223" s="16" t="s">
        <v>533</v>
      </c>
      <c r="I223" s="16" t="s">
        <v>942</v>
      </c>
      <c r="J223" s="20" t="s">
        <v>535</v>
      </c>
      <c r="K223" s="17" t="s">
        <v>877</v>
      </c>
      <c r="L223" s="17" t="s">
        <v>654</v>
      </c>
      <c r="M223" s="17" t="s">
        <v>564</v>
      </c>
    </row>
    <row r="224" ht="19.95" customHeight="true" spans="1:13">
      <c r="A224" s="23"/>
      <c r="B224" s="20"/>
      <c r="C224" s="17"/>
      <c r="D224" s="21"/>
      <c r="E224" s="21"/>
      <c r="F224" s="16"/>
      <c r="G224" s="20"/>
      <c r="H224" s="20"/>
      <c r="I224" s="16" t="s">
        <v>943</v>
      </c>
      <c r="J224" s="20" t="s">
        <v>535</v>
      </c>
      <c r="K224" s="17" t="s">
        <v>653</v>
      </c>
      <c r="L224" s="17" t="s">
        <v>654</v>
      </c>
      <c r="M224" s="17" t="s">
        <v>564</v>
      </c>
    </row>
    <row r="225" ht="19.95" customHeight="true" spans="1:13">
      <c r="A225" s="23"/>
      <c r="B225" s="20"/>
      <c r="C225" s="17"/>
      <c r="D225" s="21"/>
      <c r="E225" s="21"/>
      <c r="F225" s="16"/>
      <c r="G225" s="20"/>
      <c r="H225" s="20"/>
      <c r="I225" s="16" t="s">
        <v>944</v>
      </c>
      <c r="J225" s="20" t="s">
        <v>535</v>
      </c>
      <c r="K225" s="17" t="s">
        <v>945</v>
      </c>
      <c r="L225" s="17" t="s">
        <v>654</v>
      </c>
      <c r="M225" s="17" t="s">
        <v>564</v>
      </c>
    </row>
    <row r="226" ht="19.95" customHeight="true" spans="1:13">
      <c r="A226" s="23"/>
      <c r="B226" s="20"/>
      <c r="C226" s="17"/>
      <c r="D226" s="21"/>
      <c r="E226" s="21"/>
      <c r="F226" s="16"/>
      <c r="G226" s="20"/>
      <c r="H226" s="20"/>
      <c r="I226" s="16" t="s">
        <v>946</v>
      </c>
      <c r="J226" s="20" t="s">
        <v>535</v>
      </c>
      <c r="K226" s="17" t="s">
        <v>574</v>
      </c>
      <c r="L226" s="17" t="s">
        <v>654</v>
      </c>
      <c r="M226" s="17" t="s">
        <v>564</v>
      </c>
    </row>
    <row r="227" ht="19.95" customHeight="true" spans="1:13">
      <c r="A227" s="23"/>
      <c r="B227" s="20"/>
      <c r="C227" s="17"/>
      <c r="D227" s="21"/>
      <c r="E227" s="21"/>
      <c r="F227" s="16"/>
      <c r="G227" s="20"/>
      <c r="H227" s="20"/>
      <c r="I227" s="16" t="s">
        <v>947</v>
      </c>
      <c r="J227" s="20" t="s">
        <v>535</v>
      </c>
      <c r="K227" s="17" t="s">
        <v>948</v>
      </c>
      <c r="L227" s="17" t="s">
        <v>654</v>
      </c>
      <c r="M227" s="17" t="s">
        <v>564</v>
      </c>
    </row>
    <row r="228" ht="19.95" customHeight="true" spans="1:13">
      <c r="A228" s="23"/>
      <c r="B228" s="20"/>
      <c r="C228" s="17"/>
      <c r="D228" s="21"/>
      <c r="E228" s="21"/>
      <c r="F228" s="16"/>
      <c r="G228" s="20"/>
      <c r="H228" s="20"/>
      <c r="I228" s="16" t="s">
        <v>949</v>
      </c>
      <c r="J228" s="20" t="s">
        <v>535</v>
      </c>
      <c r="K228" s="17" t="s">
        <v>950</v>
      </c>
      <c r="L228" s="17" t="s">
        <v>867</v>
      </c>
      <c r="M228" s="17" t="s">
        <v>564</v>
      </c>
    </row>
    <row r="229" ht="19.95" customHeight="true" spans="1:13">
      <c r="A229" s="23"/>
      <c r="B229" s="20"/>
      <c r="C229" s="17"/>
      <c r="D229" s="21"/>
      <c r="E229" s="21"/>
      <c r="F229" s="16"/>
      <c r="G229" s="20"/>
      <c r="H229" s="16" t="s">
        <v>541</v>
      </c>
      <c r="I229" s="16" t="s">
        <v>932</v>
      </c>
      <c r="J229" s="20" t="s">
        <v>535</v>
      </c>
      <c r="K229" s="17" t="s">
        <v>560</v>
      </c>
      <c r="L229" s="17" t="s">
        <v>537</v>
      </c>
      <c r="M229" s="17" t="s">
        <v>538</v>
      </c>
    </row>
    <row r="230" ht="19.95" customHeight="true" spans="1:13">
      <c r="A230" s="23"/>
      <c r="B230" s="20"/>
      <c r="C230" s="17"/>
      <c r="D230" s="21"/>
      <c r="E230" s="21"/>
      <c r="F230" s="16"/>
      <c r="G230" s="20"/>
      <c r="H230" s="16" t="s">
        <v>586</v>
      </c>
      <c r="I230" s="16" t="s">
        <v>951</v>
      </c>
      <c r="J230" s="20" t="s">
        <v>535</v>
      </c>
      <c r="K230" s="17" t="s">
        <v>582</v>
      </c>
      <c r="L230" s="17" t="s">
        <v>875</v>
      </c>
      <c r="M230" s="17" t="s">
        <v>538</v>
      </c>
    </row>
    <row r="231" ht="19.95" customHeight="true" spans="1:13">
      <c r="A231" s="23"/>
      <c r="B231" s="20"/>
      <c r="C231" s="17"/>
      <c r="D231" s="21"/>
      <c r="E231" s="21"/>
      <c r="F231" s="16"/>
      <c r="G231" s="20" t="s">
        <v>548</v>
      </c>
      <c r="H231" s="16" t="s">
        <v>556</v>
      </c>
      <c r="I231" s="16" t="s">
        <v>933</v>
      </c>
      <c r="J231" s="20" t="s">
        <v>535</v>
      </c>
      <c r="K231" s="17" t="s">
        <v>588</v>
      </c>
      <c r="L231" s="17" t="s">
        <v>537</v>
      </c>
      <c r="M231" s="17" t="s">
        <v>538</v>
      </c>
    </row>
    <row r="232" ht="19.95" customHeight="true" spans="1:13">
      <c r="A232" s="23"/>
      <c r="B232" s="20"/>
      <c r="C232" s="17"/>
      <c r="D232" s="21"/>
      <c r="E232" s="21"/>
      <c r="F232" s="16"/>
      <c r="G232" s="20"/>
      <c r="H232" s="20"/>
      <c r="I232" s="16" t="s">
        <v>936</v>
      </c>
      <c r="J232" s="20" t="s">
        <v>551</v>
      </c>
      <c r="K232" s="17">
        <v>1</v>
      </c>
      <c r="L232" s="17" t="s">
        <v>937</v>
      </c>
      <c r="M232" s="17" t="s">
        <v>538</v>
      </c>
    </row>
    <row r="233" ht="19.95" customHeight="true" spans="1:13">
      <c r="A233" s="23"/>
      <c r="B233" s="20"/>
      <c r="C233" s="17"/>
      <c r="D233" s="21"/>
      <c r="E233" s="21"/>
      <c r="F233" s="16"/>
      <c r="G233" s="20"/>
      <c r="H233" s="20"/>
      <c r="I233" s="16" t="s">
        <v>935</v>
      </c>
      <c r="J233" s="20" t="s">
        <v>535</v>
      </c>
      <c r="K233" s="17" t="s">
        <v>588</v>
      </c>
      <c r="L233" s="17" t="s">
        <v>537</v>
      </c>
      <c r="M233" s="17" t="s">
        <v>538</v>
      </c>
    </row>
    <row r="234" ht="19.95" customHeight="true" spans="1:13">
      <c r="A234" s="23"/>
      <c r="B234" s="20"/>
      <c r="C234" s="17"/>
      <c r="D234" s="21"/>
      <c r="E234" s="21"/>
      <c r="F234" s="16"/>
      <c r="G234" s="20" t="s">
        <v>561</v>
      </c>
      <c r="H234" s="16" t="s">
        <v>562</v>
      </c>
      <c r="I234" s="16" t="s">
        <v>925</v>
      </c>
      <c r="J234" s="20" t="s">
        <v>535</v>
      </c>
      <c r="K234" s="17" t="s">
        <v>588</v>
      </c>
      <c r="L234" s="17" t="s">
        <v>537</v>
      </c>
      <c r="M234" s="17" t="s">
        <v>538</v>
      </c>
    </row>
    <row r="235" s="1" customFormat="true" ht="19.95" customHeight="true" spans="1:13">
      <c r="A235" s="23"/>
      <c r="B235" s="16" t="s">
        <v>952</v>
      </c>
      <c r="C235" s="17">
        <v>10</v>
      </c>
      <c r="D235" s="21">
        <v>880</v>
      </c>
      <c r="E235" s="21" t="s">
        <v>953</v>
      </c>
      <c r="F235" s="16" t="s">
        <v>954</v>
      </c>
      <c r="G235" s="20" t="s">
        <v>532</v>
      </c>
      <c r="H235" s="16" t="s">
        <v>533</v>
      </c>
      <c r="I235" s="16" t="s">
        <v>955</v>
      </c>
      <c r="J235" s="20" t="s">
        <v>535</v>
      </c>
      <c r="K235" s="17" t="s">
        <v>956</v>
      </c>
      <c r="L235" s="17" t="s">
        <v>654</v>
      </c>
      <c r="M235" s="17" t="s">
        <v>538</v>
      </c>
    </row>
    <row r="236" ht="19.95" customHeight="true" spans="1:13">
      <c r="A236" s="23"/>
      <c r="B236" s="20"/>
      <c r="C236" s="17"/>
      <c r="D236" s="21"/>
      <c r="E236" s="21"/>
      <c r="F236" s="16"/>
      <c r="G236" s="20"/>
      <c r="H236" s="20"/>
      <c r="I236" s="16" t="s">
        <v>931</v>
      </c>
      <c r="J236" s="20" t="s">
        <v>535</v>
      </c>
      <c r="K236" s="17" t="s">
        <v>641</v>
      </c>
      <c r="L236" s="17" t="s">
        <v>583</v>
      </c>
      <c r="M236" s="17" t="s">
        <v>538</v>
      </c>
    </row>
    <row r="237" ht="19.95" customHeight="true" spans="1:13">
      <c r="A237" s="23"/>
      <c r="B237" s="20"/>
      <c r="C237" s="17"/>
      <c r="D237" s="21"/>
      <c r="E237" s="21"/>
      <c r="F237" s="16"/>
      <c r="G237" s="20"/>
      <c r="H237" s="16" t="s">
        <v>541</v>
      </c>
      <c r="I237" s="16" t="s">
        <v>932</v>
      </c>
      <c r="J237" s="20" t="s">
        <v>535</v>
      </c>
      <c r="K237" s="17" t="s">
        <v>560</v>
      </c>
      <c r="L237" s="17" t="s">
        <v>537</v>
      </c>
      <c r="M237" s="17" t="s">
        <v>538</v>
      </c>
    </row>
    <row r="238" ht="19.95" customHeight="true" spans="1:13">
      <c r="A238" s="23"/>
      <c r="B238" s="20"/>
      <c r="C238" s="17"/>
      <c r="D238" s="21"/>
      <c r="E238" s="21"/>
      <c r="F238" s="16"/>
      <c r="G238" s="20"/>
      <c r="H238" s="16" t="s">
        <v>586</v>
      </c>
      <c r="I238" s="16" t="s">
        <v>933</v>
      </c>
      <c r="J238" s="20" t="s">
        <v>535</v>
      </c>
      <c r="K238" s="17" t="s">
        <v>588</v>
      </c>
      <c r="L238" s="17" t="s">
        <v>537</v>
      </c>
      <c r="M238" s="17" t="s">
        <v>538</v>
      </c>
    </row>
    <row r="239" ht="19.95" customHeight="true" spans="1:13">
      <c r="A239" s="23"/>
      <c r="B239" s="20"/>
      <c r="C239" s="17"/>
      <c r="D239" s="21"/>
      <c r="E239" s="21"/>
      <c r="F239" s="16"/>
      <c r="G239" s="20"/>
      <c r="H239" s="20"/>
      <c r="I239" s="16" t="s">
        <v>934</v>
      </c>
      <c r="J239" s="20" t="s">
        <v>535</v>
      </c>
      <c r="K239" s="17" t="s">
        <v>582</v>
      </c>
      <c r="L239" s="17" t="s">
        <v>875</v>
      </c>
      <c r="M239" s="17" t="s">
        <v>538</v>
      </c>
    </row>
    <row r="240" ht="19.95" customHeight="true" spans="1:13">
      <c r="A240" s="23"/>
      <c r="B240" s="20"/>
      <c r="C240" s="17"/>
      <c r="D240" s="21"/>
      <c r="E240" s="21"/>
      <c r="F240" s="16"/>
      <c r="G240" s="20" t="s">
        <v>548</v>
      </c>
      <c r="H240" s="16" t="s">
        <v>556</v>
      </c>
      <c r="I240" s="16" t="s">
        <v>935</v>
      </c>
      <c r="J240" s="20" t="s">
        <v>535</v>
      </c>
      <c r="K240" s="17" t="s">
        <v>588</v>
      </c>
      <c r="L240" s="17" t="s">
        <v>537</v>
      </c>
      <c r="M240" s="17" t="s">
        <v>584</v>
      </c>
    </row>
    <row r="241" ht="19.95" customHeight="true" spans="1:13">
      <c r="A241" s="23"/>
      <c r="B241" s="20"/>
      <c r="C241" s="17"/>
      <c r="D241" s="21"/>
      <c r="E241" s="21"/>
      <c r="F241" s="16"/>
      <c r="G241" s="20"/>
      <c r="H241" s="20"/>
      <c r="I241" s="16" t="s">
        <v>936</v>
      </c>
      <c r="J241" s="20" t="s">
        <v>551</v>
      </c>
      <c r="K241" s="17">
        <v>1</v>
      </c>
      <c r="L241" s="17" t="s">
        <v>937</v>
      </c>
      <c r="M241" s="17" t="s">
        <v>584</v>
      </c>
    </row>
    <row r="242" ht="19.95" customHeight="true" spans="1:13">
      <c r="A242" s="23"/>
      <c r="B242" s="20"/>
      <c r="C242" s="17"/>
      <c r="D242" s="21"/>
      <c r="E242" s="21"/>
      <c r="F242" s="16"/>
      <c r="G242" s="20" t="s">
        <v>561</v>
      </c>
      <c r="H242" s="16" t="s">
        <v>562</v>
      </c>
      <c r="I242" s="16" t="s">
        <v>957</v>
      </c>
      <c r="J242" s="20" t="s">
        <v>535</v>
      </c>
      <c r="K242" s="17" t="s">
        <v>588</v>
      </c>
      <c r="L242" s="17" t="s">
        <v>537</v>
      </c>
      <c r="M242" s="17" t="s">
        <v>538</v>
      </c>
    </row>
    <row r="243" s="1" customFormat="true" ht="19.95" customHeight="true" spans="1:13">
      <c r="A243" s="23" t="s">
        <v>958</v>
      </c>
      <c r="B243" s="16" t="s">
        <v>959</v>
      </c>
      <c r="C243" s="17">
        <v>10</v>
      </c>
      <c r="D243" s="18">
        <v>6400</v>
      </c>
      <c r="E243" s="21" t="s">
        <v>960</v>
      </c>
      <c r="F243" s="16" t="s">
        <v>961</v>
      </c>
      <c r="G243" s="20" t="s">
        <v>532</v>
      </c>
      <c r="H243" s="16" t="s">
        <v>533</v>
      </c>
      <c r="I243" s="16" t="s">
        <v>865</v>
      </c>
      <c r="J243" s="20" t="s">
        <v>535</v>
      </c>
      <c r="K243" s="17" t="s">
        <v>962</v>
      </c>
      <c r="L243" s="17" t="s">
        <v>867</v>
      </c>
      <c r="M243" s="17" t="s">
        <v>584</v>
      </c>
    </row>
    <row r="244" ht="19.95" customHeight="true" spans="1:13">
      <c r="A244" s="23"/>
      <c r="B244" s="20"/>
      <c r="C244" s="17"/>
      <c r="D244" s="21"/>
      <c r="E244" s="21"/>
      <c r="F244" s="16"/>
      <c r="G244" s="20"/>
      <c r="H244" s="20"/>
      <c r="I244" s="16" t="s">
        <v>963</v>
      </c>
      <c r="J244" s="20" t="s">
        <v>535</v>
      </c>
      <c r="K244" s="17" t="s">
        <v>584</v>
      </c>
      <c r="L244" s="17" t="s">
        <v>547</v>
      </c>
      <c r="M244" s="17" t="s">
        <v>564</v>
      </c>
    </row>
    <row r="245" ht="15" customHeight="true" spans="1:13">
      <c r="A245" s="23"/>
      <c r="B245" s="20"/>
      <c r="C245" s="17"/>
      <c r="D245" s="21"/>
      <c r="E245" s="21"/>
      <c r="F245" s="16"/>
      <c r="G245" s="20"/>
      <c r="H245" s="20"/>
      <c r="I245" s="16" t="s">
        <v>964</v>
      </c>
      <c r="J245" s="20" t="s">
        <v>535</v>
      </c>
      <c r="K245" s="17" t="s">
        <v>965</v>
      </c>
      <c r="L245" s="17" t="s">
        <v>654</v>
      </c>
      <c r="M245" s="17" t="s">
        <v>584</v>
      </c>
    </row>
    <row r="246" ht="19.95" customHeight="true" spans="1:13">
      <c r="A246" s="23"/>
      <c r="B246" s="20"/>
      <c r="C246" s="17"/>
      <c r="D246" s="21"/>
      <c r="E246" s="21"/>
      <c r="F246" s="16"/>
      <c r="G246" s="20"/>
      <c r="H246" s="16" t="s">
        <v>541</v>
      </c>
      <c r="I246" s="16" t="s">
        <v>966</v>
      </c>
      <c r="J246" s="20" t="s">
        <v>535</v>
      </c>
      <c r="K246" s="17" t="s">
        <v>560</v>
      </c>
      <c r="L246" s="17" t="s">
        <v>654</v>
      </c>
      <c r="M246" s="17" t="s">
        <v>564</v>
      </c>
    </row>
    <row r="247" ht="15" customHeight="true" spans="1:13">
      <c r="A247" s="23"/>
      <c r="B247" s="20"/>
      <c r="C247" s="17"/>
      <c r="D247" s="21"/>
      <c r="E247" s="21"/>
      <c r="F247" s="16"/>
      <c r="G247" s="20"/>
      <c r="H247" s="16" t="s">
        <v>586</v>
      </c>
      <c r="I247" s="16" t="s">
        <v>967</v>
      </c>
      <c r="J247" s="20" t="s">
        <v>535</v>
      </c>
      <c r="K247" s="17" t="s">
        <v>704</v>
      </c>
      <c r="L247" s="17" t="s">
        <v>598</v>
      </c>
      <c r="M247" s="17" t="s">
        <v>538</v>
      </c>
    </row>
    <row r="248" ht="15" customHeight="true" spans="1:13">
      <c r="A248" s="23"/>
      <c r="B248" s="20"/>
      <c r="C248" s="17"/>
      <c r="D248" s="21"/>
      <c r="E248" s="21"/>
      <c r="F248" s="16"/>
      <c r="G248" s="20" t="s">
        <v>548</v>
      </c>
      <c r="H248" s="16" t="s">
        <v>549</v>
      </c>
      <c r="I248" s="16" t="s">
        <v>968</v>
      </c>
      <c r="J248" s="20" t="s">
        <v>546</v>
      </c>
      <c r="K248" s="17" t="s">
        <v>560</v>
      </c>
      <c r="L248" s="17" t="s">
        <v>537</v>
      </c>
      <c r="M248" s="17" t="s">
        <v>538</v>
      </c>
    </row>
    <row r="249" ht="16" customHeight="true" spans="1:13">
      <c r="A249" s="23"/>
      <c r="B249" s="20"/>
      <c r="C249" s="17"/>
      <c r="D249" s="21"/>
      <c r="E249" s="21"/>
      <c r="F249" s="16"/>
      <c r="G249" s="20"/>
      <c r="H249" s="16" t="s">
        <v>556</v>
      </c>
      <c r="I249" s="16" t="s">
        <v>882</v>
      </c>
      <c r="J249" s="20" t="s">
        <v>546</v>
      </c>
      <c r="K249" s="17" t="s">
        <v>560</v>
      </c>
      <c r="L249" s="17" t="s">
        <v>537</v>
      </c>
      <c r="M249" s="17" t="s">
        <v>538</v>
      </c>
    </row>
    <row r="250" ht="17" customHeight="true" spans="1:13">
      <c r="A250" s="23"/>
      <c r="B250" s="20"/>
      <c r="C250" s="17"/>
      <c r="D250" s="21"/>
      <c r="E250" s="21"/>
      <c r="F250" s="16"/>
      <c r="G250" s="20"/>
      <c r="H250" s="16" t="s">
        <v>666</v>
      </c>
      <c r="I250" s="16" t="s">
        <v>969</v>
      </c>
      <c r="J250" s="20" t="s">
        <v>551</v>
      </c>
      <c r="K250" s="17">
        <v>1</v>
      </c>
      <c r="L250" s="17" t="s">
        <v>937</v>
      </c>
      <c r="M250" s="17" t="s">
        <v>538</v>
      </c>
    </row>
    <row r="251" ht="19.95" customHeight="true" spans="1:13">
      <c r="A251" s="23"/>
      <c r="B251" s="20"/>
      <c r="C251" s="17"/>
      <c r="D251" s="21"/>
      <c r="E251" s="21"/>
      <c r="F251" s="16"/>
      <c r="G251" s="20" t="s">
        <v>561</v>
      </c>
      <c r="H251" s="16" t="s">
        <v>562</v>
      </c>
      <c r="I251" s="16" t="s">
        <v>970</v>
      </c>
      <c r="J251" s="20" t="s">
        <v>535</v>
      </c>
      <c r="K251" s="17" t="s">
        <v>588</v>
      </c>
      <c r="L251" s="17" t="s">
        <v>537</v>
      </c>
      <c r="M251" s="17" t="s">
        <v>538</v>
      </c>
    </row>
    <row r="252" s="1" customFormat="true" ht="19.95" customHeight="true" spans="1:13">
      <c r="A252" s="23" t="s">
        <v>958</v>
      </c>
      <c r="B252" s="16" t="s">
        <v>971</v>
      </c>
      <c r="C252" s="17">
        <v>10</v>
      </c>
      <c r="D252" s="21" t="s">
        <v>972</v>
      </c>
      <c r="E252" s="21" t="s">
        <v>973</v>
      </c>
      <c r="F252" s="16" t="s">
        <v>974</v>
      </c>
      <c r="G252" s="20" t="s">
        <v>532</v>
      </c>
      <c r="H252" s="16" t="s">
        <v>533</v>
      </c>
      <c r="I252" s="16" t="s">
        <v>931</v>
      </c>
      <c r="J252" s="20" t="s">
        <v>535</v>
      </c>
      <c r="K252" s="17" t="s">
        <v>704</v>
      </c>
      <c r="L252" s="17" t="s">
        <v>583</v>
      </c>
      <c r="M252" s="17" t="s">
        <v>538</v>
      </c>
    </row>
    <row r="253" s="1" customFormat="true" ht="19.95" customHeight="true" spans="1:13">
      <c r="A253" s="23"/>
      <c r="B253" s="20"/>
      <c r="C253" s="17"/>
      <c r="D253" s="21"/>
      <c r="E253" s="21"/>
      <c r="F253" s="16"/>
      <c r="G253" s="20"/>
      <c r="H253" s="20"/>
      <c r="I253" s="16" t="s">
        <v>975</v>
      </c>
      <c r="J253" s="20" t="s">
        <v>535</v>
      </c>
      <c r="K253" s="17" t="s">
        <v>976</v>
      </c>
      <c r="L253" s="17" t="s">
        <v>654</v>
      </c>
      <c r="M253" s="17" t="s">
        <v>538</v>
      </c>
    </row>
    <row r="254" s="1" customFormat="true" ht="19.95" customHeight="true" spans="1:13">
      <c r="A254" s="23"/>
      <c r="B254" s="20"/>
      <c r="C254" s="17"/>
      <c r="D254" s="21"/>
      <c r="E254" s="21"/>
      <c r="F254" s="16"/>
      <c r="G254" s="20"/>
      <c r="H254" s="16" t="s">
        <v>541</v>
      </c>
      <c r="I254" s="16" t="s">
        <v>932</v>
      </c>
      <c r="J254" s="20" t="s">
        <v>535</v>
      </c>
      <c r="K254" s="17" t="s">
        <v>560</v>
      </c>
      <c r="L254" s="17" t="s">
        <v>537</v>
      </c>
      <c r="M254" s="17" t="s">
        <v>538</v>
      </c>
    </row>
    <row r="255" s="1" customFormat="true" ht="19.95" customHeight="true" spans="1:13">
      <c r="A255" s="23"/>
      <c r="B255" s="20"/>
      <c r="C255" s="17"/>
      <c r="D255" s="21"/>
      <c r="E255" s="21"/>
      <c r="F255" s="16"/>
      <c r="G255" s="20"/>
      <c r="H255" s="16" t="s">
        <v>586</v>
      </c>
      <c r="I255" s="16" t="s">
        <v>933</v>
      </c>
      <c r="J255" s="20" t="s">
        <v>535</v>
      </c>
      <c r="K255" s="17" t="s">
        <v>588</v>
      </c>
      <c r="L255" s="17" t="s">
        <v>537</v>
      </c>
      <c r="M255" s="17" t="s">
        <v>538</v>
      </c>
    </row>
    <row r="256" s="1" customFormat="true" ht="19.95" customHeight="true" spans="1:13">
      <c r="A256" s="23"/>
      <c r="B256" s="20"/>
      <c r="C256" s="17"/>
      <c r="D256" s="21"/>
      <c r="E256" s="21"/>
      <c r="F256" s="16"/>
      <c r="G256" s="20" t="s">
        <v>548</v>
      </c>
      <c r="H256" s="16" t="s">
        <v>556</v>
      </c>
      <c r="I256" s="16" t="s">
        <v>977</v>
      </c>
      <c r="J256" s="20" t="s">
        <v>535</v>
      </c>
      <c r="K256" s="17" t="s">
        <v>746</v>
      </c>
      <c r="L256" s="17" t="s">
        <v>547</v>
      </c>
      <c r="M256" s="17" t="s">
        <v>584</v>
      </c>
    </row>
    <row r="257" s="1" customFormat="true" ht="28" customHeight="true" spans="1:13">
      <c r="A257" s="23"/>
      <c r="B257" s="20"/>
      <c r="C257" s="17"/>
      <c r="D257" s="21"/>
      <c r="E257" s="21"/>
      <c r="F257" s="16"/>
      <c r="G257" s="20"/>
      <c r="H257" s="20"/>
      <c r="I257" s="16" t="s">
        <v>978</v>
      </c>
      <c r="J257" s="20" t="s">
        <v>543</v>
      </c>
      <c r="K257" s="17" t="s">
        <v>544</v>
      </c>
      <c r="L257" s="17"/>
      <c r="M257" s="17" t="s">
        <v>584</v>
      </c>
    </row>
    <row r="258" s="1" customFormat="true" ht="19.95" customHeight="true" spans="1:13">
      <c r="A258" s="23"/>
      <c r="B258" s="20"/>
      <c r="C258" s="17"/>
      <c r="D258" s="21"/>
      <c r="E258" s="21"/>
      <c r="F258" s="16"/>
      <c r="G258" s="20" t="s">
        <v>561</v>
      </c>
      <c r="H258" s="16" t="s">
        <v>562</v>
      </c>
      <c r="I258" s="16" t="s">
        <v>979</v>
      </c>
      <c r="J258" s="20" t="s">
        <v>535</v>
      </c>
      <c r="K258" s="17" t="s">
        <v>612</v>
      </c>
      <c r="L258" s="17" t="s">
        <v>537</v>
      </c>
      <c r="M258" s="17" t="s">
        <v>538</v>
      </c>
    </row>
    <row r="259" s="1" customFormat="true" ht="19.95" customHeight="true" spans="1:13">
      <c r="A259" s="23"/>
      <c r="B259" s="20"/>
      <c r="C259" s="17"/>
      <c r="D259" s="21"/>
      <c r="E259" s="21"/>
      <c r="F259" s="16"/>
      <c r="G259" s="20" t="s">
        <v>727</v>
      </c>
      <c r="H259" s="16" t="s">
        <v>728</v>
      </c>
      <c r="I259" s="16" t="s">
        <v>980</v>
      </c>
      <c r="J259" s="20" t="s">
        <v>535</v>
      </c>
      <c r="K259" s="17" t="s">
        <v>669</v>
      </c>
      <c r="L259" s="17" t="s">
        <v>981</v>
      </c>
      <c r="M259" s="17" t="s">
        <v>564</v>
      </c>
    </row>
    <row r="260" s="1" customFormat="true" ht="19.95" customHeight="true" spans="1:13">
      <c r="A260" s="23"/>
      <c r="B260" s="20"/>
      <c r="C260" s="17"/>
      <c r="D260" s="21"/>
      <c r="E260" s="21"/>
      <c r="F260" s="16"/>
      <c r="G260" s="20"/>
      <c r="H260" s="20"/>
      <c r="I260" s="16" t="s">
        <v>982</v>
      </c>
      <c r="J260" s="20" t="s">
        <v>535</v>
      </c>
      <c r="K260" s="17" t="s">
        <v>983</v>
      </c>
      <c r="L260" s="17" t="s">
        <v>981</v>
      </c>
      <c r="M260" s="17" t="s">
        <v>564</v>
      </c>
    </row>
    <row r="261" s="1" customFormat="true" ht="19.95" customHeight="true" spans="1:13">
      <c r="A261" s="23"/>
      <c r="B261" s="16" t="s">
        <v>984</v>
      </c>
      <c r="C261" s="17">
        <v>10</v>
      </c>
      <c r="D261" s="21">
        <v>680</v>
      </c>
      <c r="E261" s="21" t="s">
        <v>985</v>
      </c>
      <c r="F261" s="16" t="s">
        <v>986</v>
      </c>
      <c r="G261" s="20" t="s">
        <v>532</v>
      </c>
      <c r="H261" s="16" t="s">
        <v>533</v>
      </c>
      <c r="I261" s="16" t="s">
        <v>987</v>
      </c>
      <c r="J261" s="20" t="s">
        <v>535</v>
      </c>
      <c r="K261" s="17" t="s">
        <v>988</v>
      </c>
      <c r="L261" s="17" t="s">
        <v>654</v>
      </c>
      <c r="M261" s="17" t="s">
        <v>538</v>
      </c>
    </row>
    <row r="262" ht="19.95" customHeight="true" spans="1:13">
      <c r="A262" s="23"/>
      <c r="B262" s="20"/>
      <c r="C262" s="17"/>
      <c r="D262" s="21"/>
      <c r="E262" s="21"/>
      <c r="F262" s="16"/>
      <c r="G262" s="20"/>
      <c r="H262" s="16" t="s">
        <v>541</v>
      </c>
      <c r="I262" s="16" t="s">
        <v>932</v>
      </c>
      <c r="J262" s="20" t="s">
        <v>535</v>
      </c>
      <c r="K262" s="17" t="s">
        <v>588</v>
      </c>
      <c r="L262" s="17" t="s">
        <v>537</v>
      </c>
      <c r="M262" s="17" t="s">
        <v>584</v>
      </c>
    </row>
    <row r="263" ht="19.95" customHeight="true" spans="1:13">
      <c r="A263" s="23"/>
      <c r="B263" s="20"/>
      <c r="C263" s="17"/>
      <c r="D263" s="21"/>
      <c r="E263" s="21"/>
      <c r="F263" s="16"/>
      <c r="G263" s="20"/>
      <c r="H263" s="16" t="s">
        <v>586</v>
      </c>
      <c r="I263" s="16" t="s">
        <v>931</v>
      </c>
      <c r="J263" s="20" t="s">
        <v>546</v>
      </c>
      <c r="K263" s="17" t="s">
        <v>641</v>
      </c>
      <c r="L263" s="17" t="s">
        <v>583</v>
      </c>
      <c r="M263" s="17" t="s">
        <v>584</v>
      </c>
    </row>
    <row r="264" ht="19.95" customHeight="true" spans="1:13">
      <c r="A264" s="23"/>
      <c r="B264" s="20"/>
      <c r="C264" s="17"/>
      <c r="D264" s="21"/>
      <c r="E264" s="21"/>
      <c r="F264" s="16"/>
      <c r="G264" s="20" t="s">
        <v>548</v>
      </c>
      <c r="H264" s="16" t="s">
        <v>549</v>
      </c>
      <c r="I264" s="16" t="s">
        <v>989</v>
      </c>
      <c r="J264" s="20" t="s">
        <v>546</v>
      </c>
      <c r="K264" s="17" t="s">
        <v>560</v>
      </c>
      <c r="L264" s="17" t="s">
        <v>537</v>
      </c>
      <c r="M264" s="17" t="s">
        <v>538</v>
      </c>
    </row>
    <row r="265" ht="19.95" customHeight="true" spans="1:13">
      <c r="A265" s="23"/>
      <c r="B265" s="20"/>
      <c r="C265" s="17"/>
      <c r="D265" s="21"/>
      <c r="E265" s="21"/>
      <c r="F265" s="16"/>
      <c r="G265" s="20"/>
      <c r="H265" s="16" t="s">
        <v>556</v>
      </c>
      <c r="I265" s="16" t="s">
        <v>990</v>
      </c>
      <c r="J265" s="20" t="s">
        <v>543</v>
      </c>
      <c r="K265" s="17" t="s">
        <v>544</v>
      </c>
      <c r="L265" s="17"/>
      <c r="M265" s="17" t="s">
        <v>538</v>
      </c>
    </row>
    <row r="266" ht="19.95" customHeight="true" spans="1:13">
      <c r="A266" s="23"/>
      <c r="B266" s="20"/>
      <c r="C266" s="17"/>
      <c r="D266" s="21"/>
      <c r="E266" s="21"/>
      <c r="F266" s="16"/>
      <c r="G266" s="20" t="s">
        <v>561</v>
      </c>
      <c r="H266" s="16" t="s">
        <v>562</v>
      </c>
      <c r="I266" s="16" t="s">
        <v>979</v>
      </c>
      <c r="J266" s="20" t="s">
        <v>535</v>
      </c>
      <c r="K266" s="17" t="s">
        <v>612</v>
      </c>
      <c r="L266" s="17" t="s">
        <v>537</v>
      </c>
      <c r="M266" s="17" t="s">
        <v>538</v>
      </c>
    </row>
    <row r="267" ht="31" customHeight="true" spans="1:13">
      <c r="A267" s="23"/>
      <c r="B267" s="20"/>
      <c r="C267" s="17"/>
      <c r="D267" s="21"/>
      <c r="E267" s="21"/>
      <c r="F267" s="16"/>
      <c r="G267" s="20" t="s">
        <v>727</v>
      </c>
      <c r="H267" s="16" t="s">
        <v>728</v>
      </c>
      <c r="I267" s="16" t="s">
        <v>991</v>
      </c>
      <c r="J267" s="20" t="s">
        <v>546</v>
      </c>
      <c r="K267" s="17" t="s">
        <v>992</v>
      </c>
      <c r="L267" s="17" t="s">
        <v>981</v>
      </c>
      <c r="M267" s="17" t="s">
        <v>564</v>
      </c>
    </row>
    <row r="268" ht="19.95" customHeight="true" spans="1:13">
      <c r="A268" s="23"/>
      <c r="B268" s="20"/>
      <c r="C268" s="17"/>
      <c r="D268" s="21"/>
      <c r="E268" s="21"/>
      <c r="F268" s="16"/>
      <c r="G268" s="20"/>
      <c r="H268" s="20"/>
      <c r="I268" s="16" t="s">
        <v>993</v>
      </c>
      <c r="J268" s="20" t="s">
        <v>546</v>
      </c>
      <c r="K268" s="17" t="s">
        <v>994</v>
      </c>
      <c r="L268" s="17" t="s">
        <v>981</v>
      </c>
      <c r="M268" s="17" t="s">
        <v>564</v>
      </c>
    </row>
    <row r="269" ht="19.95" customHeight="true" spans="1:13">
      <c r="A269" s="23"/>
      <c r="B269" s="20"/>
      <c r="C269" s="17"/>
      <c r="D269" s="21"/>
      <c r="E269" s="21"/>
      <c r="F269" s="16"/>
      <c r="G269" s="20"/>
      <c r="H269" s="20"/>
      <c r="I269" s="16" t="s">
        <v>995</v>
      </c>
      <c r="J269" s="20" t="s">
        <v>546</v>
      </c>
      <c r="K269" s="17" t="s">
        <v>653</v>
      </c>
      <c r="L269" s="17" t="s">
        <v>981</v>
      </c>
      <c r="M269" s="17" t="s">
        <v>564</v>
      </c>
    </row>
    <row r="270" ht="19.95" customHeight="true" spans="1:13">
      <c r="A270" s="23"/>
      <c r="B270" s="20"/>
      <c r="C270" s="17"/>
      <c r="D270" s="21"/>
      <c r="E270" s="21"/>
      <c r="F270" s="16"/>
      <c r="G270" s="20"/>
      <c r="H270" s="20"/>
      <c r="I270" s="16" t="s">
        <v>996</v>
      </c>
      <c r="J270" s="20" t="s">
        <v>546</v>
      </c>
      <c r="K270" s="17" t="s">
        <v>997</v>
      </c>
      <c r="L270" s="17" t="s">
        <v>981</v>
      </c>
      <c r="M270" s="17" t="s">
        <v>564</v>
      </c>
    </row>
    <row r="271" s="1" customFormat="true" ht="19.95" customHeight="true" spans="1:13">
      <c r="A271" s="23"/>
      <c r="B271" s="16" t="s">
        <v>998</v>
      </c>
      <c r="C271" s="17">
        <v>10</v>
      </c>
      <c r="D271" s="21">
        <v>570</v>
      </c>
      <c r="E271" s="21" t="s">
        <v>999</v>
      </c>
      <c r="F271" s="16" t="s">
        <v>1000</v>
      </c>
      <c r="G271" s="20" t="s">
        <v>532</v>
      </c>
      <c r="H271" s="16" t="s">
        <v>541</v>
      </c>
      <c r="I271" s="16" t="s">
        <v>1001</v>
      </c>
      <c r="J271" s="20" t="s">
        <v>535</v>
      </c>
      <c r="K271" s="17" t="s">
        <v>588</v>
      </c>
      <c r="L271" s="17" t="s">
        <v>537</v>
      </c>
      <c r="M271" s="17" t="s">
        <v>1002</v>
      </c>
    </row>
    <row r="272" ht="19.95" customHeight="true" spans="1:13">
      <c r="A272" s="23"/>
      <c r="B272" s="20"/>
      <c r="C272" s="17"/>
      <c r="D272" s="21"/>
      <c r="E272" s="21"/>
      <c r="F272" s="16"/>
      <c r="G272" s="20"/>
      <c r="H272" s="16" t="s">
        <v>586</v>
      </c>
      <c r="I272" s="16" t="s">
        <v>1003</v>
      </c>
      <c r="J272" s="20" t="s">
        <v>535</v>
      </c>
      <c r="K272" s="17" t="s">
        <v>1004</v>
      </c>
      <c r="L272" s="17" t="s">
        <v>537</v>
      </c>
      <c r="M272" s="17" t="s">
        <v>1002</v>
      </c>
    </row>
    <row r="273" ht="19.95" customHeight="true" spans="1:13">
      <c r="A273" s="23"/>
      <c r="B273" s="20"/>
      <c r="C273" s="17"/>
      <c r="D273" s="21"/>
      <c r="E273" s="21"/>
      <c r="F273" s="16"/>
      <c r="G273" s="20" t="s">
        <v>548</v>
      </c>
      <c r="H273" s="16" t="s">
        <v>549</v>
      </c>
      <c r="I273" s="16" t="s">
        <v>1005</v>
      </c>
      <c r="J273" s="20" t="s">
        <v>535</v>
      </c>
      <c r="K273" s="17" t="s">
        <v>612</v>
      </c>
      <c r="L273" s="17" t="s">
        <v>537</v>
      </c>
      <c r="M273" s="17" t="s">
        <v>584</v>
      </c>
    </row>
    <row r="274" ht="19.95" customHeight="true" spans="1:13">
      <c r="A274" s="23"/>
      <c r="B274" s="20"/>
      <c r="C274" s="17"/>
      <c r="D274" s="21"/>
      <c r="E274" s="21"/>
      <c r="F274" s="16"/>
      <c r="G274" s="20"/>
      <c r="H274" s="16" t="s">
        <v>556</v>
      </c>
      <c r="I274" s="16" t="s">
        <v>1006</v>
      </c>
      <c r="J274" s="20" t="s">
        <v>535</v>
      </c>
      <c r="K274" s="17" t="s">
        <v>588</v>
      </c>
      <c r="L274" s="17" t="s">
        <v>537</v>
      </c>
      <c r="M274" s="17" t="s">
        <v>584</v>
      </c>
    </row>
    <row r="275" ht="19.95" customHeight="true" spans="1:13">
      <c r="A275" s="23"/>
      <c r="B275" s="20"/>
      <c r="C275" s="17"/>
      <c r="D275" s="21"/>
      <c r="E275" s="21"/>
      <c r="F275" s="16"/>
      <c r="G275" s="20" t="s">
        <v>561</v>
      </c>
      <c r="H275" s="16" t="s">
        <v>562</v>
      </c>
      <c r="I275" s="16" t="s">
        <v>1007</v>
      </c>
      <c r="J275" s="20" t="s">
        <v>535</v>
      </c>
      <c r="K275" s="17" t="s">
        <v>1008</v>
      </c>
      <c r="L275" s="17" t="s">
        <v>537</v>
      </c>
      <c r="M275" s="17" t="s">
        <v>538</v>
      </c>
    </row>
    <row r="276" s="1" customFormat="true" ht="24" customHeight="true" spans="1:13">
      <c r="A276" s="23"/>
      <c r="B276" s="16" t="s">
        <v>1009</v>
      </c>
      <c r="C276" s="17">
        <v>10</v>
      </c>
      <c r="D276" s="18">
        <v>1200</v>
      </c>
      <c r="E276" s="21" t="s">
        <v>1010</v>
      </c>
      <c r="F276" s="16" t="s">
        <v>1011</v>
      </c>
      <c r="G276" s="20" t="s">
        <v>532</v>
      </c>
      <c r="H276" s="16" t="s">
        <v>533</v>
      </c>
      <c r="I276" s="16" t="s">
        <v>1012</v>
      </c>
      <c r="J276" s="20" t="s">
        <v>546</v>
      </c>
      <c r="K276" s="17" t="s">
        <v>641</v>
      </c>
      <c r="L276" s="17" t="s">
        <v>888</v>
      </c>
      <c r="M276" s="17" t="s">
        <v>584</v>
      </c>
    </row>
    <row r="277" ht="19" customHeight="true" spans="1:13">
      <c r="A277" s="23"/>
      <c r="B277" s="20"/>
      <c r="C277" s="17"/>
      <c r="D277" s="21"/>
      <c r="E277" s="21"/>
      <c r="F277" s="16"/>
      <c r="G277" s="20"/>
      <c r="H277" s="20"/>
      <c r="I277" s="16" t="s">
        <v>1013</v>
      </c>
      <c r="J277" s="20" t="s">
        <v>546</v>
      </c>
      <c r="K277" s="17" t="s">
        <v>704</v>
      </c>
      <c r="L277" s="17" t="s">
        <v>888</v>
      </c>
      <c r="M277" s="17" t="s">
        <v>538</v>
      </c>
    </row>
    <row r="278" ht="17" customHeight="true" spans="1:13">
      <c r="A278" s="23"/>
      <c r="B278" s="20"/>
      <c r="C278" s="17"/>
      <c r="D278" s="21"/>
      <c r="E278" s="21"/>
      <c r="F278" s="16"/>
      <c r="G278" s="20"/>
      <c r="H278" s="16" t="s">
        <v>541</v>
      </c>
      <c r="I278" s="16" t="s">
        <v>777</v>
      </c>
      <c r="J278" s="20" t="s">
        <v>546</v>
      </c>
      <c r="K278" s="17" t="s">
        <v>560</v>
      </c>
      <c r="L278" s="17" t="s">
        <v>537</v>
      </c>
      <c r="M278" s="17" t="s">
        <v>538</v>
      </c>
    </row>
    <row r="279" ht="19.95" customHeight="true" spans="1:13">
      <c r="A279" s="23"/>
      <c r="B279" s="20"/>
      <c r="C279" s="17"/>
      <c r="D279" s="21"/>
      <c r="E279" s="21"/>
      <c r="F279" s="16"/>
      <c r="G279" s="20"/>
      <c r="H279" s="16" t="s">
        <v>586</v>
      </c>
      <c r="I279" s="16" t="s">
        <v>968</v>
      </c>
      <c r="J279" s="20" t="s">
        <v>546</v>
      </c>
      <c r="K279" s="17" t="s">
        <v>560</v>
      </c>
      <c r="L279" s="17" t="s">
        <v>537</v>
      </c>
      <c r="M279" s="17" t="s">
        <v>538</v>
      </c>
    </row>
    <row r="280" ht="19.95" customHeight="true" spans="1:13">
      <c r="A280" s="23"/>
      <c r="B280" s="20"/>
      <c r="C280" s="17"/>
      <c r="D280" s="21"/>
      <c r="E280" s="21"/>
      <c r="F280" s="16"/>
      <c r="G280" s="20" t="s">
        <v>548</v>
      </c>
      <c r="H280" s="16" t="s">
        <v>549</v>
      </c>
      <c r="I280" s="16" t="s">
        <v>1014</v>
      </c>
      <c r="J280" s="20" t="s">
        <v>551</v>
      </c>
      <c r="K280" s="17">
        <v>1</v>
      </c>
      <c r="L280" s="17" t="s">
        <v>537</v>
      </c>
      <c r="M280" s="17" t="s">
        <v>538</v>
      </c>
    </row>
    <row r="281" ht="19.95" customHeight="true" spans="1:13">
      <c r="A281" s="23"/>
      <c r="B281" s="20"/>
      <c r="C281" s="17"/>
      <c r="D281" s="21"/>
      <c r="E281" s="21"/>
      <c r="F281" s="16"/>
      <c r="G281" s="20"/>
      <c r="H281" s="16" t="s">
        <v>666</v>
      </c>
      <c r="I281" s="16" t="s">
        <v>969</v>
      </c>
      <c r="J281" s="20" t="s">
        <v>546</v>
      </c>
      <c r="K281" s="17" t="s">
        <v>704</v>
      </c>
      <c r="L281" s="17" t="s">
        <v>937</v>
      </c>
      <c r="M281" s="17" t="s">
        <v>538</v>
      </c>
    </row>
    <row r="282" ht="19.95" customHeight="true" spans="1:13">
      <c r="A282" s="23"/>
      <c r="B282" s="20"/>
      <c r="C282" s="17"/>
      <c r="D282" s="21"/>
      <c r="E282" s="21"/>
      <c r="F282" s="16"/>
      <c r="G282" s="20" t="s">
        <v>561</v>
      </c>
      <c r="H282" s="16" t="s">
        <v>562</v>
      </c>
      <c r="I282" s="16" t="s">
        <v>979</v>
      </c>
      <c r="J282" s="20" t="s">
        <v>535</v>
      </c>
      <c r="K282" s="17" t="s">
        <v>588</v>
      </c>
      <c r="L282" s="17" t="s">
        <v>537</v>
      </c>
      <c r="M282" s="17" t="s">
        <v>538</v>
      </c>
    </row>
    <row r="283" ht="17" customHeight="true" spans="1:13">
      <c r="A283" s="23"/>
      <c r="B283" s="20"/>
      <c r="C283" s="17"/>
      <c r="D283" s="21"/>
      <c r="E283" s="21"/>
      <c r="F283" s="16"/>
      <c r="G283" s="20" t="s">
        <v>727</v>
      </c>
      <c r="H283" s="16" t="s">
        <v>728</v>
      </c>
      <c r="I283" s="16" t="s">
        <v>1015</v>
      </c>
      <c r="J283" s="20" t="s">
        <v>546</v>
      </c>
      <c r="K283" s="17" t="s">
        <v>1016</v>
      </c>
      <c r="L283" s="17" t="s">
        <v>1017</v>
      </c>
      <c r="M283" s="17" t="s">
        <v>564</v>
      </c>
    </row>
    <row r="284" ht="19.95" customHeight="true" spans="1:13">
      <c r="A284" s="23"/>
      <c r="B284" s="20"/>
      <c r="C284" s="17"/>
      <c r="D284" s="21"/>
      <c r="E284" s="21"/>
      <c r="F284" s="16"/>
      <c r="G284" s="20"/>
      <c r="H284" s="20"/>
      <c r="I284" s="16" t="s">
        <v>1018</v>
      </c>
      <c r="J284" s="20" t="s">
        <v>546</v>
      </c>
      <c r="K284" s="17" t="s">
        <v>950</v>
      </c>
      <c r="L284" s="17" t="s">
        <v>1019</v>
      </c>
      <c r="M284" s="17" t="s">
        <v>564</v>
      </c>
    </row>
    <row r="285" ht="18" customHeight="true" spans="1:13">
      <c r="A285" s="23"/>
      <c r="B285" s="20"/>
      <c r="C285" s="17"/>
      <c r="D285" s="21"/>
      <c r="E285" s="21"/>
      <c r="F285" s="16"/>
      <c r="G285" s="20"/>
      <c r="H285" s="20"/>
      <c r="I285" s="16" t="s">
        <v>1020</v>
      </c>
      <c r="J285" s="20" t="s">
        <v>546</v>
      </c>
      <c r="K285" s="17" t="s">
        <v>1021</v>
      </c>
      <c r="L285" s="17" t="s">
        <v>1019</v>
      </c>
      <c r="M285" s="17" t="s">
        <v>564</v>
      </c>
    </row>
    <row r="286" s="1" customFormat="true" ht="19.95" customHeight="true" spans="1:13">
      <c r="A286" s="23" t="s">
        <v>1022</v>
      </c>
      <c r="B286" s="16" t="s">
        <v>1023</v>
      </c>
      <c r="C286" s="17">
        <v>10</v>
      </c>
      <c r="D286" s="18">
        <v>7920.93</v>
      </c>
      <c r="E286" s="21" t="s">
        <v>1024</v>
      </c>
      <c r="F286" s="16" t="s">
        <v>1025</v>
      </c>
      <c r="G286" s="20" t="s">
        <v>532</v>
      </c>
      <c r="H286" s="16" t="s">
        <v>533</v>
      </c>
      <c r="I286" s="16" t="s">
        <v>1026</v>
      </c>
      <c r="J286" s="20" t="s">
        <v>546</v>
      </c>
      <c r="K286" s="17" t="s">
        <v>704</v>
      </c>
      <c r="L286" s="17" t="s">
        <v>547</v>
      </c>
      <c r="M286" s="17" t="s">
        <v>538</v>
      </c>
    </row>
    <row r="287" ht="19.95" customHeight="true" spans="1:13">
      <c r="A287" s="23"/>
      <c r="B287" s="20"/>
      <c r="C287" s="17"/>
      <c r="D287" s="21"/>
      <c r="E287" s="21"/>
      <c r="F287" s="16"/>
      <c r="G287" s="20"/>
      <c r="H287" s="16" t="s">
        <v>541</v>
      </c>
      <c r="I287" s="16" t="s">
        <v>1027</v>
      </c>
      <c r="J287" s="20" t="s">
        <v>543</v>
      </c>
      <c r="K287" s="17" t="s">
        <v>544</v>
      </c>
      <c r="L287" s="17"/>
      <c r="M287" s="17" t="s">
        <v>538</v>
      </c>
    </row>
    <row r="288" ht="19.95" customHeight="true" spans="1:13">
      <c r="A288" s="23"/>
      <c r="B288" s="20"/>
      <c r="C288" s="17"/>
      <c r="D288" s="21"/>
      <c r="E288" s="21"/>
      <c r="F288" s="16"/>
      <c r="G288" s="20"/>
      <c r="H288" s="16" t="s">
        <v>586</v>
      </c>
      <c r="I288" s="16" t="s">
        <v>1028</v>
      </c>
      <c r="J288" s="20" t="s">
        <v>535</v>
      </c>
      <c r="K288" s="17" t="s">
        <v>566</v>
      </c>
      <c r="L288" s="17" t="s">
        <v>537</v>
      </c>
      <c r="M288" s="17" t="s">
        <v>1029</v>
      </c>
    </row>
    <row r="289" ht="19.95" customHeight="true" spans="1:13">
      <c r="A289" s="23"/>
      <c r="B289" s="20"/>
      <c r="C289" s="17"/>
      <c r="D289" s="21"/>
      <c r="E289" s="21"/>
      <c r="F289" s="16"/>
      <c r="G289" s="20"/>
      <c r="H289" s="20"/>
      <c r="I289" s="16" t="s">
        <v>1030</v>
      </c>
      <c r="J289" s="20" t="s">
        <v>535</v>
      </c>
      <c r="K289" s="17" t="s">
        <v>669</v>
      </c>
      <c r="L289" s="17" t="s">
        <v>537</v>
      </c>
      <c r="M289" s="17" t="s">
        <v>1029</v>
      </c>
    </row>
    <row r="290" ht="19.95" customHeight="true" spans="1:13">
      <c r="A290" s="23"/>
      <c r="B290" s="20"/>
      <c r="C290" s="17"/>
      <c r="D290" s="21"/>
      <c r="E290" s="21"/>
      <c r="F290" s="16"/>
      <c r="G290" s="20"/>
      <c r="H290" s="20"/>
      <c r="I290" s="16" t="s">
        <v>1031</v>
      </c>
      <c r="J290" s="20" t="s">
        <v>551</v>
      </c>
      <c r="K290" s="17" t="s">
        <v>538</v>
      </c>
      <c r="L290" s="17" t="s">
        <v>1032</v>
      </c>
      <c r="M290" s="17" t="s">
        <v>538</v>
      </c>
    </row>
    <row r="291" ht="19.95" customHeight="true" spans="1:13">
      <c r="A291" s="23"/>
      <c r="B291" s="20"/>
      <c r="C291" s="17"/>
      <c r="D291" s="21"/>
      <c r="E291" s="21"/>
      <c r="F291" s="16"/>
      <c r="G291" s="20" t="s">
        <v>548</v>
      </c>
      <c r="H291" s="16" t="s">
        <v>549</v>
      </c>
      <c r="I291" s="16" t="s">
        <v>1033</v>
      </c>
      <c r="J291" s="20" t="s">
        <v>535</v>
      </c>
      <c r="K291" s="17" t="s">
        <v>558</v>
      </c>
      <c r="L291" s="17" t="s">
        <v>537</v>
      </c>
      <c r="M291" s="17" t="s">
        <v>538</v>
      </c>
    </row>
    <row r="292" ht="19.95" customHeight="true" spans="1:13">
      <c r="A292" s="23"/>
      <c r="B292" s="20"/>
      <c r="C292" s="17"/>
      <c r="D292" s="21"/>
      <c r="E292" s="21"/>
      <c r="F292" s="16"/>
      <c r="G292" s="20"/>
      <c r="H292" s="20"/>
      <c r="I292" s="16" t="s">
        <v>1034</v>
      </c>
      <c r="J292" s="20" t="s">
        <v>535</v>
      </c>
      <c r="K292" s="17" t="s">
        <v>566</v>
      </c>
      <c r="L292" s="17" t="s">
        <v>537</v>
      </c>
      <c r="M292" s="17" t="s">
        <v>1029</v>
      </c>
    </row>
    <row r="293" ht="19.95" customHeight="true" spans="1:13">
      <c r="A293" s="23"/>
      <c r="B293" s="20"/>
      <c r="C293" s="17"/>
      <c r="D293" s="21"/>
      <c r="E293" s="21"/>
      <c r="F293" s="16"/>
      <c r="G293" s="20"/>
      <c r="H293" s="16" t="s">
        <v>556</v>
      </c>
      <c r="I293" s="16" t="s">
        <v>1035</v>
      </c>
      <c r="J293" s="20" t="s">
        <v>543</v>
      </c>
      <c r="K293" s="17" t="s">
        <v>544</v>
      </c>
      <c r="L293" s="17"/>
      <c r="M293" s="17" t="s">
        <v>1029</v>
      </c>
    </row>
    <row r="294" ht="19.95" customHeight="true" spans="1:13">
      <c r="A294" s="23"/>
      <c r="B294" s="20"/>
      <c r="C294" s="17"/>
      <c r="D294" s="21"/>
      <c r="E294" s="21"/>
      <c r="F294" s="16"/>
      <c r="G294" s="20" t="s">
        <v>561</v>
      </c>
      <c r="H294" s="16" t="s">
        <v>562</v>
      </c>
      <c r="I294" s="16" t="s">
        <v>1036</v>
      </c>
      <c r="J294" s="20" t="s">
        <v>535</v>
      </c>
      <c r="K294" s="17" t="s">
        <v>796</v>
      </c>
      <c r="L294" s="17" t="s">
        <v>537</v>
      </c>
      <c r="M294" s="17" t="s">
        <v>538</v>
      </c>
    </row>
    <row r="295" ht="19.95" customHeight="true" spans="1:13">
      <c r="A295" s="23"/>
      <c r="B295" s="20"/>
      <c r="C295" s="17"/>
      <c r="D295" s="21"/>
      <c r="E295" s="21"/>
      <c r="F295" s="16"/>
      <c r="G295" s="20" t="s">
        <v>727</v>
      </c>
      <c r="H295" s="16" t="s">
        <v>728</v>
      </c>
      <c r="I295" s="16" t="s">
        <v>729</v>
      </c>
      <c r="J295" s="20" t="s">
        <v>551</v>
      </c>
      <c r="K295" s="17" t="s">
        <v>669</v>
      </c>
      <c r="L295" s="17" t="s">
        <v>537</v>
      </c>
      <c r="M295" s="17" t="s">
        <v>538</v>
      </c>
    </row>
    <row r="296" s="1" customFormat="true" ht="19.95" customHeight="true" spans="1:13">
      <c r="A296" s="23"/>
      <c r="B296" s="16" t="s">
        <v>1037</v>
      </c>
      <c r="C296" s="17">
        <v>10</v>
      </c>
      <c r="D296" s="21">
        <v>600.37</v>
      </c>
      <c r="E296" s="21" t="s">
        <v>1038</v>
      </c>
      <c r="F296" s="16" t="s">
        <v>1039</v>
      </c>
      <c r="G296" s="20" t="s">
        <v>532</v>
      </c>
      <c r="H296" s="16" t="s">
        <v>533</v>
      </c>
      <c r="I296" s="16" t="s">
        <v>1040</v>
      </c>
      <c r="J296" s="20" t="s">
        <v>546</v>
      </c>
      <c r="K296" s="17" t="s">
        <v>1038</v>
      </c>
      <c r="L296" s="17" t="s">
        <v>555</v>
      </c>
      <c r="M296" s="17" t="s">
        <v>575</v>
      </c>
    </row>
    <row r="297" ht="19.95" customHeight="true" spans="1:13">
      <c r="A297" s="23"/>
      <c r="B297" s="20"/>
      <c r="C297" s="17"/>
      <c r="D297" s="21"/>
      <c r="E297" s="21"/>
      <c r="F297" s="16"/>
      <c r="G297" s="20"/>
      <c r="H297" s="16" t="s">
        <v>586</v>
      </c>
      <c r="I297" s="16" t="s">
        <v>1041</v>
      </c>
      <c r="J297" s="20" t="s">
        <v>535</v>
      </c>
      <c r="K297" s="17" t="s">
        <v>669</v>
      </c>
      <c r="L297" s="17" t="s">
        <v>537</v>
      </c>
      <c r="M297" s="17" t="s">
        <v>552</v>
      </c>
    </row>
    <row r="298" ht="19.95" customHeight="true" spans="1:13">
      <c r="A298" s="23"/>
      <c r="B298" s="20"/>
      <c r="C298" s="17"/>
      <c r="D298" s="21"/>
      <c r="E298" s="21"/>
      <c r="F298" s="16"/>
      <c r="G298" s="20" t="s">
        <v>548</v>
      </c>
      <c r="H298" s="16" t="s">
        <v>556</v>
      </c>
      <c r="I298" s="16" t="s">
        <v>1042</v>
      </c>
      <c r="J298" s="20" t="s">
        <v>543</v>
      </c>
      <c r="K298" s="17" t="s">
        <v>544</v>
      </c>
      <c r="L298" s="17"/>
      <c r="M298" s="17" t="s">
        <v>575</v>
      </c>
    </row>
    <row r="299" ht="19.95" customHeight="true" spans="1:13">
      <c r="A299" s="23"/>
      <c r="B299" s="20"/>
      <c r="C299" s="17"/>
      <c r="D299" s="21"/>
      <c r="E299" s="21"/>
      <c r="F299" s="16"/>
      <c r="G299" s="20" t="s">
        <v>561</v>
      </c>
      <c r="H299" s="16" t="s">
        <v>562</v>
      </c>
      <c r="I299" s="16" t="s">
        <v>1043</v>
      </c>
      <c r="J299" s="20" t="s">
        <v>535</v>
      </c>
      <c r="K299" s="17" t="s">
        <v>669</v>
      </c>
      <c r="L299" s="17" t="s">
        <v>537</v>
      </c>
      <c r="M299" s="17" t="s">
        <v>538</v>
      </c>
    </row>
    <row r="300" s="1" customFormat="true" ht="19.95" customHeight="true" spans="1:13">
      <c r="A300" s="16" t="s">
        <v>1044</v>
      </c>
      <c r="B300" s="16" t="s">
        <v>1045</v>
      </c>
      <c r="C300" s="17">
        <v>10</v>
      </c>
      <c r="D300" s="21">
        <v>950</v>
      </c>
      <c r="E300" s="21" t="s">
        <v>1046</v>
      </c>
      <c r="F300" s="16" t="s">
        <v>1047</v>
      </c>
      <c r="G300" s="20" t="s">
        <v>532</v>
      </c>
      <c r="H300" s="16" t="s">
        <v>533</v>
      </c>
      <c r="I300" s="16" t="s">
        <v>1048</v>
      </c>
      <c r="J300" s="20" t="s">
        <v>535</v>
      </c>
      <c r="K300" s="17" t="s">
        <v>1049</v>
      </c>
      <c r="L300" s="17" t="s">
        <v>547</v>
      </c>
      <c r="M300" s="17" t="s">
        <v>552</v>
      </c>
    </row>
    <row r="301" ht="19.95" customHeight="true" spans="1:13">
      <c r="A301" s="16"/>
      <c r="B301" s="20"/>
      <c r="C301" s="17"/>
      <c r="D301" s="21"/>
      <c r="E301" s="21"/>
      <c r="F301" s="16"/>
      <c r="G301" s="20"/>
      <c r="H301" s="16" t="s">
        <v>541</v>
      </c>
      <c r="I301" s="16" t="s">
        <v>1050</v>
      </c>
      <c r="J301" s="20" t="s">
        <v>535</v>
      </c>
      <c r="K301" s="17" t="s">
        <v>669</v>
      </c>
      <c r="L301" s="17" t="s">
        <v>537</v>
      </c>
      <c r="M301" s="17" t="s">
        <v>552</v>
      </c>
    </row>
    <row r="302" ht="19.95" customHeight="true" spans="1:13">
      <c r="A302" s="16"/>
      <c r="B302" s="20"/>
      <c r="C302" s="17"/>
      <c r="D302" s="21"/>
      <c r="E302" s="21"/>
      <c r="F302" s="16"/>
      <c r="G302" s="20"/>
      <c r="H302" s="16" t="s">
        <v>586</v>
      </c>
      <c r="I302" s="16" t="s">
        <v>1051</v>
      </c>
      <c r="J302" s="20" t="s">
        <v>535</v>
      </c>
      <c r="K302" s="17" t="s">
        <v>669</v>
      </c>
      <c r="L302" s="17" t="s">
        <v>537</v>
      </c>
      <c r="M302" s="17" t="s">
        <v>552</v>
      </c>
    </row>
    <row r="303" ht="19.95" customHeight="true" spans="1:13">
      <c r="A303" s="16"/>
      <c r="B303" s="20"/>
      <c r="C303" s="17"/>
      <c r="D303" s="21"/>
      <c r="E303" s="21"/>
      <c r="F303" s="16"/>
      <c r="G303" s="20" t="s">
        <v>548</v>
      </c>
      <c r="H303" s="16" t="s">
        <v>556</v>
      </c>
      <c r="I303" s="16" t="s">
        <v>1052</v>
      </c>
      <c r="J303" s="20" t="s">
        <v>543</v>
      </c>
      <c r="K303" s="17" t="s">
        <v>544</v>
      </c>
      <c r="L303" s="17"/>
      <c r="M303" s="17" t="s">
        <v>552</v>
      </c>
    </row>
    <row r="304" ht="19.95" customHeight="true" spans="1:13">
      <c r="A304" s="16"/>
      <c r="B304" s="20"/>
      <c r="C304" s="17"/>
      <c r="D304" s="21"/>
      <c r="E304" s="21"/>
      <c r="F304" s="16"/>
      <c r="G304" s="20" t="s">
        <v>561</v>
      </c>
      <c r="H304" s="16" t="s">
        <v>562</v>
      </c>
      <c r="I304" s="16" t="s">
        <v>590</v>
      </c>
      <c r="J304" s="20" t="s">
        <v>535</v>
      </c>
      <c r="K304" s="17" t="s">
        <v>669</v>
      </c>
      <c r="L304" s="17" t="s">
        <v>537</v>
      </c>
      <c r="M304" s="17" t="s">
        <v>538</v>
      </c>
    </row>
    <row r="305" s="1" customFormat="true" ht="19.95" customHeight="true" spans="1:13">
      <c r="A305" s="23" t="s">
        <v>1053</v>
      </c>
      <c r="B305" s="16" t="s">
        <v>1054</v>
      </c>
      <c r="C305" s="17">
        <v>10</v>
      </c>
      <c r="D305" s="18">
        <v>1869.3</v>
      </c>
      <c r="E305" s="21" t="s">
        <v>1055</v>
      </c>
      <c r="F305" s="16" t="s">
        <v>1056</v>
      </c>
      <c r="G305" s="20" t="s">
        <v>532</v>
      </c>
      <c r="H305" s="16" t="s">
        <v>533</v>
      </c>
      <c r="I305" s="16" t="s">
        <v>1057</v>
      </c>
      <c r="J305" s="20" t="s">
        <v>535</v>
      </c>
      <c r="K305" s="17" t="s">
        <v>662</v>
      </c>
      <c r="L305" s="17" t="s">
        <v>1058</v>
      </c>
      <c r="M305" s="17" t="s">
        <v>633</v>
      </c>
    </row>
    <row r="306" ht="19.95" customHeight="true" spans="1:13">
      <c r="A306" s="23"/>
      <c r="B306" s="20"/>
      <c r="C306" s="17"/>
      <c r="D306" s="21"/>
      <c r="E306" s="21"/>
      <c r="F306" s="16"/>
      <c r="G306" s="20" t="s">
        <v>548</v>
      </c>
      <c r="H306" s="16" t="s">
        <v>549</v>
      </c>
      <c r="I306" s="16" t="s">
        <v>1059</v>
      </c>
      <c r="J306" s="20" t="s">
        <v>535</v>
      </c>
      <c r="K306" s="17" t="s">
        <v>560</v>
      </c>
      <c r="L306" s="17" t="s">
        <v>555</v>
      </c>
      <c r="M306" s="17" t="s">
        <v>633</v>
      </c>
    </row>
    <row r="307" ht="19.95" customHeight="true" spans="1:13">
      <c r="A307" s="23"/>
      <c r="B307" s="20"/>
      <c r="C307" s="17"/>
      <c r="D307" s="21"/>
      <c r="E307" s="21"/>
      <c r="F307" s="16"/>
      <c r="G307" s="20" t="s">
        <v>561</v>
      </c>
      <c r="H307" s="16" t="s">
        <v>562</v>
      </c>
      <c r="I307" s="16" t="s">
        <v>562</v>
      </c>
      <c r="J307" s="20" t="s">
        <v>535</v>
      </c>
      <c r="K307" s="17" t="s">
        <v>796</v>
      </c>
      <c r="L307" s="17" t="s">
        <v>537</v>
      </c>
      <c r="M307" s="17" t="s">
        <v>538</v>
      </c>
    </row>
    <row r="308" s="1" customFormat="true" ht="19.95" customHeight="true" spans="1:13">
      <c r="A308" s="23"/>
      <c r="B308" s="16" t="s">
        <v>1060</v>
      </c>
      <c r="C308" s="17">
        <v>10</v>
      </c>
      <c r="D308" s="21" t="s">
        <v>1061</v>
      </c>
      <c r="E308" s="21" t="s">
        <v>1062</v>
      </c>
      <c r="F308" s="16" t="s">
        <v>1063</v>
      </c>
      <c r="G308" s="20" t="s">
        <v>532</v>
      </c>
      <c r="H308" s="16" t="s">
        <v>533</v>
      </c>
      <c r="I308" s="16" t="s">
        <v>1064</v>
      </c>
      <c r="J308" s="20" t="s">
        <v>535</v>
      </c>
      <c r="K308" s="17" t="s">
        <v>538</v>
      </c>
      <c r="L308" s="17" t="s">
        <v>1065</v>
      </c>
      <c r="M308" s="17" t="s">
        <v>564</v>
      </c>
    </row>
    <row r="309" ht="16" customHeight="true" spans="1:13">
      <c r="A309" s="23"/>
      <c r="B309" s="20"/>
      <c r="C309" s="17"/>
      <c r="D309" s="21"/>
      <c r="E309" s="21"/>
      <c r="F309" s="16"/>
      <c r="G309" s="20"/>
      <c r="H309" s="20"/>
      <c r="I309" s="16" t="s">
        <v>1066</v>
      </c>
      <c r="J309" s="20" t="s">
        <v>535</v>
      </c>
      <c r="K309" s="17" t="s">
        <v>1067</v>
      </c>
      <c r="L309" s="17" t="s">
        <v>610</v>
      </c>
      <c r="M309" s="17" t="s">
        <v>564</v>
      </c>
    </row>
    <row r="310" ht="16" customHeight="true" spans="1:13">
      <c r="A310" s="23"/>
      <c r="B310" s="20"/>
      <c r="C310" s="17"/>
      <c r="D310" s="21"/>
      <c r="E310" s="21"/>
      <c r="F310" s="16"/>
      <c r="G310" s="20"/>
      <c r="H310" s="20"/>
      <c r="I310" s="16" t="s">
        <v>1068</v>
      </c>
      <c r="J310" s="20" t="s">
        <v>535</v>
      </c>
      <c r="K310" s="17" t="s">
        <v>1069</v>
      </c>
      <c r="L310" s="17" t="s">
        <v>610</v>
      </c>
      <c r="M310" s="17" t="s">
        <v>564</v>
      </c>
    </row>
    <row r="311" ht="17" customHeight="true" spans="1:13">
      <c r="A311" s="23"/>
      <c r="B311" s="20"/>
      <c r="C311" s="17"/>
      <c r="D311" s="21"/>
      <c r="E311" s="21"/>
      <c r="F311" s="16"/>
      <c r="G311" s="20"/>
      <c r="H311" s="20"/>
      <c r="I311" s="16" t="s">
        <v>1070</v>
      </c>
      <c r="J311" s="20" t="s">
        <v>535</v>
      </c>
      <c r="K311" s="17" t="s">
        <v>1071</v>
      </c>
      <c r="L311" s="17" t="s">
        <v>610</v>
      </c>
      <c r="M311" s="17" t="s">
        <v>564</v>
      </c>
    </row>
    <row r="312" ht="16" customHeight="true" spans="1:13">
      <c r="A312" s="23"/>
      <c r="B312" s="20"/>
      <c r="C312" s="17"/>
      <c r="D312" s="21"/>
      <c r="E312" s="21"/>
      <c r="F312" s="16"/>
      <c r="G312" s="20"/>
      <c r="H312" s="16" t="s">
        <v>541</v>
      </c>
      <c r="I312" s="16" t="s">
        <v>1072</v>
      </c>
      <c r="J312" s="20" t="s">
        <v>535</v>
      </c>
      <c r="K312" s="17" t="s">
        <v>560</v>
      </c>
      <c r="L312" s="17" t="s">
        <v>537</v>
      </c>
      <c r="M312" s="17" t="s">
        <v>538</v>
      </c>
    </row>
    <row r="313" ht="17" customHeight="true" spans="1:13">
      <c r="A313" s="23"/>
      <c r="B313" s="20"/>
      <c r="C313" s="17"/>
      <c r="D313" s="21"/>
      <c r="E313" s="21"/>
      <c r="F313" s="16"/>
      <c r="G313" s="20"/>
      <c r="H313" s="16" t="s">
        <v>586</v>
      </c>
      <c r="I313" s="16" t="s">
        <v>1073</v>
      </c>
      <c r="J313" s="20" t="s">
        <v>535</v>
      </c>
      <c r="K313" s="17" t="s">
        <v>560</v>
      </c>
      <c r="L313" s="17" t="s">
        <v>537</v>
      </c>
      <c r="M313" s="17" t="s">
        <v>538</v>
      </c>
    </row>
    <row r="314" ht="15" customHeight="true" spans="1:13">
      <c r="A314" s="23"/>
      <c r="B314" s="20"/>
      <c r="C314" s="17"/>
      <c r="D314" s="21"/>
      <c r="E314" s="21"/>
      <c r="F314" s="16"/>
      <c r="G314" s="20" t="s">
        <v>548</v>
      </c>
      <c r="H314" s="16" t="s">
        <v>549</v>
      </c>
      <c r="I314" s="16" t="s">
        <v>1074</v>
      </c>
      <c r="J314" s="20" t="s">
        <v>535</v>
      </c>
      <c r="K314" s="17" t="s">
        <v>574</v>
      </c>
      <c r="L314" s="17" t="s">
        <v>547</v>
      </c>
      <c r="M314" s="17" t="s">
        <v>564</v>
      </c>
    </row>
    <row r="315" ht="17" customHeight="true" spans="1:13">
      <c r="A315" s="23"/>
      <c r="B315" s="20"/>
      <c r="C315" s="17"/>
      <c r="D315" s="21"/>
      <c r="E315" s="21"/>
      <c r="F315" s="16"/>
      <c r="G315" s="20"/>
      <c r="H315" s="20"/>
      <c r="I315" s="16" t="s">
        <v>1075</v>
      </c>
      <c r="J315" s="20" t="s">
        <v>535</v>
      </c>
      <c r="K315" s="17" t="s">
        <v>538</v>
      </c>
      <c r="L315" s="17" t="s">
        <v>1058</v>
      </c>
      <c r="M315" s="17" t="s">
        <v>564</v>
      </c>
    </row>
    <row r="316" ht="17" customHeight="true" spans="1:13">
      <c r="A316" s="23"/>
      <c r="B316" s="20"/>
      <c r="C316" s="17"/>
      <c r="D316" s="21"/>
      <c r="E316" s="21"/>
      <c r="F316" s="16"/>
      <c r="G316" s="20"/>
      <c r="H316" s="20"/>
      <c r="I316" s="16" t="s">
        <v>1076</v>
      </c>
      <c r="J316" s="20" t="s">
        <v>535</v>
      </c>
      <c r="K316" s="17" t="s">
        <v>701</v>
      </c>
      <c r="L316" s="17" t="s">
        <v>1058</v>
      </c>
      <c r="M316" s="17" t="s">
        <v>564</v>
      </c>
    </row>
    <row r="317" ht="18" customHeight="true" spans="1:13">
      <c r="A317" s="23"/>
      <c r="B317" s="20"/>
      <c r="C317" s="17"/>
      <c r="D317" s="21"/>
      <c r="E317" s="21"/>
      <c r="F317" s="16"/>
      <c r="G317" s="20"/>
      <c r="H317" s="20"/>
      <c r="I317" s="16" t="s">
        <v>1077</v>
      </c>
      <c r="J317" s="20" t="s">
        <v>535</v>
      </c>
      <c r="K317" s="17" t="s">
        <v>566</v>
      </c>
      <c r="L317" s="17" t="s">
        <v>537</v>
      </c>
      <c r="M317" s="17" t="s">
        <v>564</v>
      </c>
    </row>
    <row r="318" ht="19.95" customHeight="true" spans="1:13">
      <c r="A318" s="23"/>
      <c r="B318" s="20"/>
      <c r="C318" s="17"/>
      <c r="D318" s="21"/>
      <c r="E318" s="21"/>
      <c r="F318" s="16"/>
      <c r="G318" s="20"/>
      <c r="H318" s="16" t="s">
        <v>556</v>
      </c>
      <c r="I318" s="16" t="s">
        <v>1078</v>
      </c>
      <c r="J318" s="20" t="s">
        <v>543</v>
      </c>
      <c r="K318" s="17" t="s">
        <v>544</v>
      </c>
      <c r="L318" s="17"/>
      <c r="M318" s="17" t="s">
        <v>564</v>
      </c>
    </row>
    <row r="319" ht="19.95" customHeight="true" spans="1:13">
      <c r="A319" s="23"/>
      <c r="B319" s="20"/>
      <c r="C319" s="17"/>
      <c r="D319" s="21"/>
      <c r="E319" s="21"/>
      <c r="F319" s="16"/>
      <c r="G319" s="20"/>
      <c r="H319" s="16" t="s">
        <v>666</v>
      </c>
      <c r="I319" s="16" t="s">
        <v>1079</v>
      </c>
      <c r="J319" s="20" t="s">
        <v>535</v>
      </c>
      <c r="K319" s="17" t="s">
        <v>575</v>
      </c>
      <c r="L319" s="17" t="s">
        <v>598</v>
      </c>
      <c r="M319" s="17" t="s">
        <v>564</v>
      </c>
    </row>
    <row r="320" ht="19.95" customHeight="true" spans="1:13">
      <c r="A320" s="23"/>
      <c r="B320" s="20"/>
      <c r="C320" s="17"/>
      <c r="D320" s="21"/>
      <c r="E320" s="21"/>
      <c r="F320" s="16"/>
      <c r="G320" s="20" t="s">
        <v>561</v>
      </c>
      <c r="H320" s="16" t="s">
        <v>562</v>
      </c>
      <c r="I320" s="16" t="s">
        <v>1080</v>
      </c>
      <c r="J320" s="20" t="s">
        <v>535</v>
      </c>
      <c r="K320" s="17" t="s">
        <v>566</v>
      </c>
      <c r="L320" s="17" t="s">
        <v>537</v>
      </c>
      <c r="M320" s="17" t="s">
        <v>538</v>
      </c>
    </row>
    <row r="321" ht="19.95" customHeight="true" spans="1:13">
      <c r="A321" s="23"/>
      <c r="B321" s="20"/>
      <c r="C321" s="17"/>
      <c r="D321" s="21"/>
      <c r="E321" s="21"/>
      <c r="F321" s="16"/>
      <c r="G321" s="20" t="s">
        <v>727</v>
      </c>
      <c r="H321" s="16" t="s">
        <v>728</v>
      </c>
      <c r="I321" s="16" t="s">
        <v>1081</v>
      </c>
      <c r="J321" s="20" t="s">
        <v>551</v>
      </c>
      <c r="K321" s="17">
        <v>1</v>
      </c>
      <c r="L321" s="17" t="s">
        <v>537</v>
      </c>
      <c r="M321" s="17" t="s">
        <v>538</v>
      </c>
    </row>
    <row r="322" s="1" customFormat="true" ht="19.95" customHeight="true" spans="1:13">
      <c r="A322" s="23" t="s">
        <v>1053</v>
      </c>
      <c r="B322" s="16" t="s">
        <v>1082</v>
      </c>
      <c r="C322" s="17">
        <v>10</v>
      </c>
      <c r="D322" s="18">
        <v>1092.5</v>
      </c>
      <c r="E322" s="21" t="s">
        <v>1083</v>
      </c>
      <c r="F322" s="16" t="s">
        <v>1084</v>
      </c>
      <c r="G322" s="20" t="s">
        <v>532</v>
      </c>
      <c r="H322" s="16" t="s">
        <v>533</v>
      </c>
      <c r="I322" s="16" t="s">
        <v>1085</v>
      </c>
      <c r="J322" s="20" t="s">
        <v>535</v>
      </c>
      <c r="K322" s="17" t="s">
        <v>564</v>
      </c>
      <c r="L322" s="17" t="s">
        <v>583</v>
      </c>
      <c r="M322" s="17" t="s">
        <v>604</v>
      </c>
    </row>
    <row r="323" ht="19.95" customHeight="true" spans="1:13">
      <c r="A323" s="23"/>
      <c r="B323" s="20"/>
      <c r="C323" s="17"/>
      <c r="D323" s="21"/>
      <c r="E323" s="21"/>
      <c r="F323" s="16"/>
      <c r="G323" s="20" t="s">
        <v>548</v>
      </c>
      <c r="H323" s="16" t="s">
        <v>556</v>
      </c>
      <c r="I323" s="16" t="s">
        <v>1086</v>
      </c>
      <c r="J323" s="20" t="s">
        <v>535</v>
      </c>
      <c r="K323" s="17" t="s">
        <v>564</v>
      </c>
      <c r="L323" s="17" t="s">
        <v>537</v>
      </c>
      <c r="M323" s="17" t="s">
        <v>552</v>
      </c>
    </row>
    <row r="324" ht="19.95" customHeight="true" spans="1:13">
      <c r="A324" s="23"/>
      <c r="B324" s="20"/>
      <c r="C324" s="17"/>
      <c r="D324" s="21"/>
      <c r="E324" s="21"/>
      <c r="F324" s="16"/>
      <c r="G324" s="20" t="s">
        <v>561</v>
      </c>
      <c r="H324" s="16" t="s">
        <v>562</v>
      </c>
      <c r="I324" s="16" t="s">
        <v>1087</v>
      </c>
      <c r="J324" s="20" t="s">
        <v>535</v>
      </c>
      <c r="K324" s="17" t="s">
        <v>669</v>
      </c>
      <c r="L324" s="17" t="s">
        <v>537</v>
      </c>
      <c r="M324" s="17" t="s">
        <v>538</v>
      </c>
    </row>
    <row r="325" s="1" customFormat="true" ht="19.95" customHeight="true" spans="1:13">
      <c r="A325" s="16" t="s">
        <v>1088</v>
      </c>
      <c r="B325" s="16" t="s">
        <v>1089</v>
      </c>
      <c r="C325" s="17">
        <v>10</v>
      </c>
      <c r="D325" s="18">
        <v>1900</v>
      </c>
      <c r="E325" s="21" t="s">
        <v>1090</v>
      </c>
      <c r="F325" s="16" t="s">
        <v>1091</v>
      </c>
      <c r="G325" s="20" t="s">
        <v>532</v>
      </c>
      <c r="H325" s="16" t="s">
        <v>533</v>
      </c>
      <c r="I325" s="16" t="s">
        <v>1092</v>
      </c>
      <c r="J325" s="20" t="s">
        <v>535</v>
      </c>
      <c r="K325" s="17" t="s">
        <v>1093</v>
      </c>
      <c r="L325" s="17" t="s">
        <v>1094</v>
      </c>
      <c r="M325" s="17" t="s">
        <v>538</v>
      </c>
    </row>
    <row r="326" ht="19.95" customHeight="true" spans="1:13">
      <c r="A326" s="16"/>
      <c r="B326" s="20"/>
      <c r="C326" s="17"/>
      <c r="D326" s="21"/>
      <c r="E326" s="21"/>
      <c r="F326" s="16"/>
      <c r="G326" s="20"/>
      <c r="H326" s="20"/>
      <c r="I326" s="16" t="s">
        <v>1095</v>
      </c>
      <c r="J326" s="20" t="s">
        <v>535</v>
      </c>
      <c r="K326" s="17" t="s">
        <v>560</v>
      </c>
      <c r="L326" s="17" t="s">
        <v>537</v>
      </c>
      <c r="M326" s="17" t="s">
        <v>538</v>
      </c>
    </row>
    <row r="327" ht="19.95" customHeight="true" spans="1:13">
      <c r="A327" s="16"/>
      <c r="B327" s="20"/>
      <c r="C327" s="17"/>
      <c r="D327" s="21"/>
      <c r="E327" s="21"/>
      <c r="F327" s="16"/>
      <c r="G327" s="20"/>
      <c r="H327" s="16" t="s">
        <v>541</v>
      </c>
      <c r="I327" s="16" t="s">
        <v>1096</v>
      </c>
      <c r="J327" s="20" t="s">
        <v>535</v>
      </c>
      <c r="K327" s="17" t="s">
        <v>560</v>
      </c>
      <c r="L327" s="17" t="s">
        <v>537</v>
      </c>
      <c r="M327" s="17" t="s">
        <v>538</v>
      </c>
    </row>
    <row r="328" ht="19.95" customHeight="true" spans="1:13">
      <c r="A328" s="16"/>
      <c r="B328" s="20"/>
      <c r="C328" s="17"/>
      <c r="D328" s="21"/>
      <c r="E328" s="21"/>
      <c r="F328" s="16"/>
      <c r="G328" s="20"/>
      <c r="H328" s="20"/>
      <c r="I328" s="16" t="s">
        <v>1097</v>
      </c>
      <c r="J328" s="20" t="s">
        <v>551</v>
      </c>
      <c r="K328" s="17" t="s">
        <v>564</v>
      </c>
      <c r="L328" s="17" t="s">
        <v>537</v>
      </c>
      <c r="M328" s="17" t="s">
        <v>538</v>
      </c>
    </row>
    <row r="329" ht="19.95" customHeight="true" spans="1:13">
      <c r="A329" s="16"/>
      <c r="B329" s="20"/>
      <c r="C329" s="17"/>
      <c r="D329" s="21"/>
      <c r="E329" s="21"/>
      <c r="F329" s="16"/>
      <c r="G329" s="20"/>
      <c r="H329" s="20"/>
      <c r="I329" s="16" t="s">
        <v>1098</v>
      </c>
      <c r="J329" s="20" t="s">
        <v>535</v>
      </c>
      <c r="K329" s="17" t="s">
        <v>560</v>
      </c>
      <c r="L329" s="17" t="s">
        <v>537</v>
      </c>
      <c r="M329" s="17" t="s">
        <v>538</v>
      </c>
    </row>
    <row r="330" ht="19.95" customHeight="true" spans="1:13">
      <c r="A330" s="16"/>
      <c r="B330" s="20"/>
      <c r="C330" s="17"/>
      <c r="D330" s="21"/>
      <c r="E330" s="21"/>
      <c r="F330" s="16"/>
      <c r="G330" s="20" t="s">
        <v>548</v>
      </c>
      <c r="H330" s="16" t="s">
        <v>556</v>
      </c>
      <c r="I330" s="16" t="s">
        <v>1099</v>
      </c>
      <c r="J330" s="20" t="s">
        <v>535</v>
      </c>
      <c r="K330" s="17" t="s">
        <v>588</v>
      </c>
      <c r="L330" s="17" t="s">
        <v>537</v>
      </c>
      <c r="M330" s="17" t="s">
        <v>584</v>
      </c>
    </row>
    <row r="331" ht="19.95" customHeight="true" spans="1:13">
      <c r="A331" s="16"/>
      <c r="B331" s="20"/>
      <c r="C331" s="17"/>
      <c r="D331" s="21"/>
      <c r="E331" s="21"/>
      <c r="F331" s="16"/>
      <c r="G331" s="20"/>
      <c r="H331" s="16" t="s">
        <v>666</v>
      </c>
      <c r="I331" s="16" t="s">
        <v>1100</v>
      </c>
      <c r="J331" s="20" t="s">
        <v>535</v>
      </c>
      <c r="K331" s="17" t="s">
        <v>538</v>
      </c>
      <c r="L331" s="17" t="s">
        <v>598</v>
      </c>
      <c r="M331" s="17" t="s">
        <v>584</v>
      </c>
    </row>
    <row r="332" ht="19.95" customHeight="true" spans="1:13">
      <c r="A332" s="16"/>
      <c r="B332" s="20"/>
      <c r="C332" s="17"/>
      <c r="D332" s="21"/>
      <c r="E332" s="21"/>
      <c r="F332" s="16"/>
      <c r="G332" s="20" t="s">
        <v>561</v>
      </c>
      <c r="H332" s="16" t="s">
        <v>562</v>
      </c>
      <c r="I332" s="16" t="s">
        <v>747</v>
      </c>
      <c r="J332" s="20" t="s">
        <v>535</v>
      </c>
      <c r="K332" s="17" t="s">
        <v>588</v>
      </c>
      <c r="L332" s="17" t="s">
        <v>537</v>
      </c>
      <c r="M332" s="17" t="s">
        <v>538</v>
      </c>
    </row>
    <row r="333" s="1" customFormat="true" ht="19.95" customHeight="true" spans="1:13">
      <c r="A333" s="16"/>
      <c r="B333" s="16" t="s">
        <v>1101</v>
      </c>
      <c r="C333" s="17">
        <v>10</v>
      </c>
      <c r="D333" s="18">
        <v>1368.93</v>
      </c>
      <c r="E333" s="21" t="s">
        <v>1102</v>
      </c>
      <c r="F333" s="16" t="s">
        <v>1103</v>
      </c>
      <c r="G333" s="20" t="s">
        <v>532</v>
      </c>
      <c r="H333" s="16" t="s">
        <v>533</v>
      </c>
      <c r="I333" s="16" t="s">
        <v>1104</v>
      </c>
      <c r="J333" s="20" t="s">
        <v>551</v>
      </c>
      <c r="K333" s="17" t="s">
        <v>538</v>
      </c>
      <c r="L333" s="17" t="s">
        <v>583</v>
      </c>
      <c r="M333" s="17" t="s">
        <v>552</v>
      </c>
    </row>
    <row r="334" ht="19.95" customHeight="true" spans="1:13">
      <c r="A334" s="16"/>
      <c r="B334" s="20"/>
      <c r="C334" s="17"/>
      <c r="D334" s="21"/>
      <c r="E334" s="21"/>
      <c r="F334" s="16"/>
      <c r="G334" s="20"/>
      <c r="H334" s="20"/>
      <c r="I334" s="16" t="s">
        <v>1105</v>
      </c>
      <c r="J334" s="20" t="s">
        <v>546</v>
      </c>
      <c r="K334" s="17" t="s">
        <v>560</v>
      </c>
      <c r="L334" s="17" t="s">
        <v>537</v>
      </c>
      <c r="M334" s="17" t="s">
        <v>552</v>
      </c>
    </row>
    <row r="335" ht="19.95" customHeight="true" spans="1:13">
      <c r="A335" s="16"/>
      <c r="B335" s="20"/>
      <c r="C335" s="17"/>
      <c r="D335" s="21"/>
      <c r="E335" s="21"/>
      <c r="F335" s="16"/>
      <c r="G335" s="20"/>
      <c r="H335" s="16" t="s">
        <v>586</v>
      </c>
      <c r="I335" s="16" t="s">
        <v>968</v>
      </c>
      <c r="J335" s="20" t="s">
        <v>546</v>
      </c>
      <c r="K335" s="17" t="s">
        <v>560</v>
      </c>
      <c r="L335" s="17" t="s">
        <v>537</v>
      </c>
      <c r="M335" s="17" t="s">
        <v>552</v>
      </c>
    </row>
    <row r="336" ht="19.95" customHeight="true" spans="1:13">
      <c r="A336" s="16"/>
      <c r="B336" s="20"/>
      <c r="C336" s="17"/>
      <c r="D336" s="21"/>
      <c r="E336" s="21"/>
      <c r="F336" s="16"/>
      <c r="G336" s="20" t="s">
        <v>548</v>
      </c>
      <c r="H336" s="16" t="s">
        <v>549</v>
      </c>
      <c r="I336" s="16" t="s">
        <v>1106</v>
      </c>
      <c r="J336" s="20" t="s">
        <v>551</v>
      </c>
      <c r="K336" s="17" t="s">
        <v>564</v>
      </c>
      <c r="L336" s="17" t="s">
        <v>537</v>
      </c>
      <c r="M336" s="17" t="s">
        <v>552</v>
      </c>
    </row>
    <row r="337" ht="19.95" customHeight="true" spans="1:13">
      <c r="A337" s="16"/>
      <c r="B337" s="20"/>
      <c r="C337" s="17"/>
      <c r="D337" s="21"/>
      <c r="E337" s="21"/>
      <c r="F337" s="16"/>
      <c r="G337" s="20" t="s">
        <v>727</v>
      </c>
      <c r="H337" s="16" t="s">
        <v>728</v>
      </c>
      <c r="I337" s="16" t="s">
        <v>1107</v>
      </c>
      <c r="J337" s="20" t="s">
        <v>551</v>
      </c>
      <c r="K337" s="17" t="s">
        <v>701</v>
      </c>
      <c r="L337" s="17" t="s">
        <v>537</v>
      </c>
      <c r="M337" s="17" t="s">
        <v>538</v>
      </c>
    </row>
    <row r="338" s="1" customFormat="true" ht="19.95" customHeight="true" spans="1:13">
      <c r="A338" s="16"/>
      <c r="B338" s="16" t="s">
        <v>1108</v>
      </c>
      <c r="C338" s="17">
        <v>10</v>
      </c>
      <c r="D338" s="18">
        <v>3049.22</v>
      </c>
      <c r="E338" s="21" t="s">
        <v>1109</v>
      </c>
      <c r="F338" s="16" t="s">
        <v>1110</v>
      </c>
      <c r="G338" s="20" t="s">
        <v>532</v>
      </c>
      <c r="H338" s="16" t="s">
        <v>533</v>
      </c>
      <c r="I338" s="16" t="s">
        <v>1111</v>
      </c>
      <c r="J338" s="20" t="s">
        <v>535</v>
      </c>
      <c r="K338" s="17" t="s">
        <v>572</v>
      </c>
      <c r="L338" s="17" t="s">
        <v>654</v>
      </c>
      <c r="M338" s="17" t="s">
        <v>584</v>
      </c>
    </row>
    <row r="339" ht="19.95" customHeight="true" spans="1:13">
      <c r="A339" s="16"/>
      <c r="B339" s="20"/>
      <c r="C339" s="17"/>
      <c r="D339" s="21"/>
      <c r="E339" s="21"/>
      <c r="F339" s="16"/>
      <c r="G339" s="20"/>
      <c r="H339" s="20"/>
      <c r="I339" s="16" t="s">
        <v>1112</v>
      </c>
      <c r="J339" s="20" t="s">
        <v>551</v>
      </c>
      <c r="K339" s="17" t="s">
        <v>538</v>
      </c>
      <c r="L339" s="17" t="s">
        <v>742</v>
      </c>
      <c r="M339" s="17" t="s">
        <v>538</v>
      </c>
    </row>
    <row r="340" ht="19.95" customHeight="true" spans="1:13">
      <c r="A340" s="16"/>
      <c r="B340" s="20"/>
      <c r="C340" s="17"/>
      <c r="D340" s="21"/>
      <c r="E340" s="21"/>
      <c r="F340" s="16"/>
      <c r="G340" s="20"/>
      <c r="H340" s="16" t="s">
        <v>541</v>
      </c>
      <c r="I340" s="16" t="s">
        <v>1113</v>
      </c>
      <c r="J340" s="20" t="s">
        <v>535</v>
      </c>
      <c r="K340" s="17" t="s">
        <v>612</v>
      </c>
      <c r="L340" s="17" t="s">
        <v>537</v>
      </c>
      <c r="M340" s="17" t="s">
        <v>538</v>
      </c>
    </row>
    <row r="341" ht="19.95" customHeight="true" spans="1:13">
      <c r="A341" s="16"/>
      <c r="B341" s="20"/>
      <c r="C341" s="17"/>
      <c r="D341" s="21"/>
      <c r="E341" s="21"/>
      <c r="F341" s="16"/>
      <c r="G341" s="20"/>
      <c r="H341" s="20"/>
      <c r="I341" s="16" t="s">
        <v>1114</v>
      </c>
      <c r="J341" s="20" t="s">
        <v>535</v>
      </c>
      <c r="K341" s="17" t="s">
        <v>612</v>
      </c>
      <c r="L341" s="17" t="s">
        <v>537</v>
      </c>
      <c r="M341" s="17" t="s">
        <v>584</v>
      </c>
    </row>
    <row r="342" ht="19.95" customHeight="true" spans="1:13">
      <c r="A342" s="16"/>
      <c r="B342" s="20"/>
      <c r="C342" s="17"/>
      <c r="D342" s="21"/>
      <c r="E342" s="21"/>
      <c r="F342" s="16"/>
      <c r="G342" s="20" t="s">
        <v>548</v>
      </c>
      <c r="H342" s="16" t="s">
        <v>556</v>
      </c>
      <c r="I342" s="16" t="s">
        <v>1115</v>
      </c>
      <c r="J342" s="20" t="s">
        <v>535</v>
      </c>
      <c r="K342" s="17" t="s">
        <v>1116</v>
      </c>
      <c r="L342" s="17" t="s">
        <v>555</v>
      </c>
      <c r="M342" s="17" t="s">
        <v>575</v>
      </c>
    </row>
    <row r="343" ht="36" customHeight="true" spans="1:13">
      <c r="A343" s="16"/>
      <c r="B343" s="20"/>
      <c r="C343" s="17"/>
      <c r="D343" s="21"/>
      <c r="E343" s="21"/>
      <c r="F343" s="16"/>
      <c r="G343" s="20" t="s">
        <v>561</v>
      </c>
      <c r="H343" s="16" t="s">
        <v>562</v>
      </c>
      <c r="I343" s="16" t="s">
        <v>1117</v>
      </c>
      <c r="J343" s="20" t="s">
        <v>535</v>
      </c>
      <c r="K343" s="17" t="s">
        <v>588</v>
      </c>
      <c r="L343" s="17" t="s">
        <v>537</v>
      </c>
      <c r="M343" s="17" t="s">
        <v>538</v>
      </c>
    </row>
    <row r="344" s="1" customFormat="true" ht="19.95" customHeight="true" spans="1:13">
      <c r="A344" s="16" t="s">
        <v>1118</v>
      </c>
      <c r="B344" s="16" t="s">
        <v>1119</v>
      </c>
      <c r="C344" s="17">
        <v>10</v>
      </c>
      <c r="D344" s="21">
        <v>712.5</v>
      </c>
      <c r="E344" s="21" t="s">
        <v>1120</v>
      </c>
      <c r="F344" s="16" t="s">
        <v>1121</v>
      </c>
      <c r="G344" s="20" t="s">
        <v>532</v>
      </c>
      <c r="H344" s="16" t="s">
        <v>533</v>
      </c>
      <c r="I344" s="16" t="s">
        <v>1122</v>
      </c>
      <c r="J344" s="20" t="s">
        <v>535</v>
      </c>
      <c r="K344" s="17" t="s">
        <v>701</v>
      </c>
      <c r="L344" s="17" t="s">
        <v>583</v>
      </c>
      <c r="M344" s="17" t="s">
        <v>1002</v>
      </c>
    </row>
    <row r="345" ht="27" customHeight="true" spans="1:13">
      <c r="A345" s="16"/>
      <c r="B345" s="20"/>
      <c r="C345" s="17"/>
      <c r="D345" s="21"/>
      <c r="E345" s="21"/>
      <c r="F345" s="16"/>
      <c r="G345" s="20"/>
      <c r="H345" s="16" t="s">
        <v>541</v>
      </c>
      <c r="I345" s="16" t="s">
        <v>1123</v>
      </c>
      <c r="J345" s="20" t="s">
        <v>535</v>
      </c>
      <c r="K345" s="17" t="s">
        <v>612</v>
      </c>
      <c r="L345" s="17" t="s">
        <v>537</v>
      </c>
      <c r="M345" s="17" t="s">
        <v>1002</v>
      </c>
    </row>
    <row r="346" ht="19.95" customHeight="true" spans="1:13">
      <c r="A346" s="16"/>
      <c r="B346" s="20"/>
      <c r="C346" s="17"/>
      <c r="D346" s="21"/>
      <c r="E346" s="21"/>
      <c r="F346" s="16"/>
      <c r="G346" s="20"/>
      <c r="H346" s="16" t="s">
        <v>586</v>
      </c>
      <c r="I346" s="16" t="s">
        <v>1124</v>
      </c>
      <c r="J346" s="20" t="s">
        <v>535</v>
      </c>
      <c r="K346" s="17" t="s">
        <v>1125</v>
      </c>
      <c r="L346" s="17" t="s">
        <v>537</v>
      </c>
      <c r="M346" s="17" t="s">
        <v>538</v>
      </c>
    </row>
    <row r="347" ht="19.95" customHeight="true" spans="1:13">
      <c r="A347" s="16"/>
      <c r="B347" s="20"/>
      <c r="C347" s="17"/>
      <c r="D347" s="21"/>
      <c r="E347" s="21"/>
      <c r="F347" s="16"/>
      <c r="G347" s="20" t="s">
        <v>548</v>
      </c>
      <c r="H347" s="16" t="s">
        <v>549</v>
      </c>
      <c r="I347" s="16" t="s">
        <v>1126</v>
      </c>
      <c r="J347" s="20" t="s">
        <v>535</v>
      </c>
      <c r="K347" s="17" t="s">
        <v>1004</v>
      </c>
      <c r="L347" s="17" t="s">
        <v>537</v>
      </c>
      <c r="M347" s="17" t="s">
        <v>538</v>
      </c>
    </row>
    <row r="348" ht="29" customHeight="true" spans="1:13">
      <c r="A348" s="16"/>
      <c r="B348" s="20"/>
      <c r="C348" s="17"/>
      <c r="D348" s="21"/>
      <c r="E348" s="21"/>
      <c r="F348" s="16"/>
      <c r="G348" s="20"/>
      <c r="H348" s="16" t="s">
        <v>666</v>
      </c>
      <c r="I348" s="16" t="s">
        <v>1127</v>
      </c>
      <c r="J348" s="20" t="s">
        <v>535</v>
      </c>
      <c r="K348" s="17" t="s">
        <v>560</v>
      </c>
      <c r="L348" s="17" t="s">
        <v>537</v>
      </c>
      <c r="M348" s="17" t="s">
        <v>538</v>
      </c>
    </row>
    <row r="349" ht="26" customHeight="true" spans="1:13">
      <c r="A349" s="16"/>
      <c r="B349" s="20"/>
      <c r="C349" s="17"/>
      <c r="D349" s="21"/>
      <c r="E349" s="21"/>
      <c r="F349" s="16"/>
      <c r="G349" s="20" t="s">
        <v>561</v>
      </c>
      <c r="H349" s="16" t="s">
        <v>562</v>
      </c>
      <c r="I349" s="16" t="s">
        <v>562</v>
      </c>
      <c r="J349" s="20" t="s">
        <v>535</v>
      </c>
      <c r="K349" s="17" t="s">
        <v>1004</v>
      </c>
      <c r="L349" s="17" t="s">
        <v>537</v>
      </c>
      <c r="M349" s="17" t="s">
        <v>538</v>
      </c>
    </row>
    <row r="350" s="1" customFormat="true" ht="19.95" customHeight="true" spans="1:13">
      <c r="A350" s="23" t="s">
        <v>1128</v>
      </c>
      <c r="B350" s="23" t="s">
        <v>1129</v>
      </c>
      <c r="C350" s="17">
        <v>10</v>
      </c>
      <c r="D350" s="21">
        <v>896</v>
      </c>
      <c r="E350" s="21" t="s">
        <v>1130</v>
      </c>
      <c r="F350" s="16" t="s">
        <v>1131</v>
      </c>
      <c r="G350" s="20" t="s">
        <v>532</v>
      </c>
      <c r="H350" s="16" t="s">
        <v>533</v>
      </c>
      <c r="I350" s="16" t="s">
        <v>1132</v>
      </c>
      <c r="J350" s="20" t="s">
        <v>535</v>
      </c>
      <c r="K350" s="17" t="s">
        <v>682</v>
      </c>
      <c r="L350" s="17" t="s">
        <v>1058</v>
      </c>
      <c r="M350" s="17" t="s">
        <v>572</v>
      </c>
    </row>
    <row r="351" ht="67" customHeight="true" spans="1:13">
      <c r="A351" s="23"/>
      <c r="B351" s="23"/>
      <c r="C351" s="17"/>
      <c r="D351" s="21"/>
      <c r="E351" s="21"/>
      <c r="F351" s="16"/>
      <c r="G351" s="20" t="s">
        <v>548</v>
      </c>
      <c r="H351" s="16" t="s">
        <v>556</v>
      </c>
      <c r="I351" s="16" t="s">
        <v>1133</v>
      </c>
      <c r="J351" s="20" t="s">
        <v>535</v>
      </c>
      <c r="K351" s="17" t="s">
        <v>1134</v>
      </c>
      <c r="L351" s="17" t="s">
        <v>555</v>
      </c>
      <c r="M351" s="17" t="s">
        <v>575</v>
      </c>
    </row>
    <row r="352" ht="72" customHeight="true" spans="1:13">
      <c r="A352" s="23" t="s">
        <v>1128</v>
      </c>
      <c r="B352" s="24" t="s">
        <v>1129</v>
      </c>
      <c r="C352" s="17">
        <v>10</v>
      </c>
      <c r="D352" s="21">
        <v>896</v>
      </c>
      <c r="E352" s="21">
        <v>1280</v>
      </c>
      <c r="F352" s="16" t="s">
        <v>1131</v>
      </c>
      <c r="G352" s="20" t="s">
        <v>561</v>
      </c>
      <c r="H352" s="16" t="s">
        <v>562</v>
      </c>
      <c r="I352" s="16" t="s">
        <v>1135</v>
      </c>
      <c r="J352" s="20" t="s">
        <v>535</v>
      </c>
      <c r="K352" s="17" t="s">
        <v>560</v>
      </c>
      <c r="L352" s="17" t="s">
        <v>537</v>
      </c>
      <c r="M352" s="17" t="s">
        <v>538</v>
      </c>
    </row>
    <row r="353" s="1" customFormat="true" ht="19.95" customHeight="true" spans="1:13">
      <c r="A353" s="23"/>
      <c r="B353" s="16" t="s">
        <v>1136</v>
      </c>
      <c r="C353" s="17">
        <v>10</v>
      </c>
      <c r="D353" s="18">
        <v>1627.2</v>
      </c>
      <c r="E353" s="21" t="s">
        <v>1137</v>
      </c>
      <c r="F353" s="16" t="s">
        <v>1138</v>
      </c>
      <c r="G353" s="20" t="s">
        <v>532</v>
      </c>
      <c r="H353" s="16" t="s">
        <v>533</v>
      </c>
      <c r="I353" s="16" t="s">
        <v>1139</v>
      </c>
      <c r="J353" s="20" t="s">
        <v>535</v>
      </c>
      <c r="K353" s="17" t="s">
        <v>1140</v>
      </c>
      <c r="L353" s="17" t="s">
        <v>555</v>
      </c>
      <c r="M353" s="17" t="s">
        <v>584</v>
      </c>
    </row>
    <row r="354" ht="19.95" customHeight="true" spans="1:13">
      <c r="A354" s="23"/>
      <c r="B354" s="20"/>
      <c r="C354" s="17"/>
      <c r="D354" s="21"/>
      <c r="E354" s="21"/>
      <c r="F354" s="16"/>
      <c r="G354" s="20"/>
      <c r="H354" s="20"/>
      <c r="I354" s="16" t="s">
        <v>1141</v>
      </c>
      <c r="J354" s="20" t="s">
        <v>535</v>
      </c>
      <c r="K354" s="17" t="s">
        <v>1142</v>
      </c>
      <c r="L354" s="17" t="s">
        <v>1143</v>
      </c>
      <c r="M354" s="17" t="s">
        <v>584</v>
      </c>
    </row>
    <row r="355" ht="19.95" customHeight="true" spans="1:13">
      <c r="A355" s="23"/>
      <c r="B355" s="20"/>
      <c r="C355" s="17"/>
      <c r="D355" s="21"/>
      <c r="E355" s="21"/>
      <c r="F355" s="16"/>
      <c r="G355" s="20"/>
      <c r="H355" s="16" t="s">
        <v>541</v>
      </c>
      <c r="I355" s="16" t="s">
        <v>1144</v>
      </c>
      <c r="J355" s="20" t="s">
        <v>535</v>
      </c>
      <c r="K355" s="17" t="s">
        <v>560</v>
      </c>
      <c r="L355" s="17" t="s">
        <v>537</v>
      </c>
      <c r="M355" s="17" t="s">
        <v>538</v>
      </c>
    </row>
    <row r="356" ht="19.95" customHeight="true" spans="1:13">
      <c r="A356" s="23"/>
      <c r="B356" s="20"/>
      <c r="C356" s="17"/>
      <c r="D356" s="21"/>
      <c r="E356" s="21"/>
      <c r="F356" s="16"/>
      <c r="G356" s="20"/>
      <c r="H356" s="16" t="s">
        <v>586</v>
      </c>
      <c r="I356" s="16" t="s">
        <v>587</v>
      </c>
      <c r="J356" s="20" t="s">
        <v>535</v>
      </c>
      <c r="K356" s="17" t="s">
        <v>669</v>
      </c>
      <c r="L356" s="17" t="s">
        <v>537</v>
      </c>
      <c r="M356" s="17" t="s">
        <v>538</v>
      </c>
    </row>
    <row r="357" ht="19.95" customHeight="true" spans="1:13">
      <c r="A357" s="23"/>
      <c r="B357" s="20"/>
      <c r="C357" s="17"/>
      <c r="D357" s="21"/>
      <c r="E357" s="21"/>
      <c r="F357" s="16"/>
      <c r="G357" s="20" t="s">
        <v>548</v>
      </c>
      <c r="H357" s="16" t="s">
        <v>549</v>
      </c>
      <c r="I357" s="16" t="s">
        <v>1145</v>
      </c>
      <c r="J357" s="20" t="s">
        <v>543</v>
      </c>
      <c r="K357" s="23" t="s">
        <v>753</v>
      </c>
      <c r="L357" s="17"/>
      <c r="M357" s="17" t="s">
        <v>552</v>
      </c>
    </row>
    <row r="358" ht="19.95" customHeight="true" spans="1:13">
      <c r="A358" s="23"/>
      <c r="B358" s="20"/>
      <c r="C358" s="17"/>
      <c r="D358" s="21"/>
      <c r="E358" s="21"/>
      <c r="F358" s="16"/>
      <c r="G358" s="20" t="s">
        <v>561</v>
      </c>
      <c r="H358" s="16" t="s">
        <v>562</v>
      </c>
      <c r="I358" s="16" t="s">
        <v>725</v>
      </c>
      <c r="J358" s="20" t="s">
        <v>535</v>
      </c>
      <c r="K358" s="17" t="s">
        <v>560</v>
      </c>
      <c r="L358" s="17" t="s">
        <v>537</v>
      </c>
      <c r="M358" s="17" t="s">
        <v>538</v>
      </c>
    </row>
    <row r="359" ht="19.95" customHeight="true" spans="1:13">
      <c r="A359" s="23"/>
      <c r="B359" s="20"/>
      <c r="C359" s="17"/>
      <c r="D359" s="21"/>
      <c r="E359" s="21"/>
      <c r="F359" s="16"/>
      <c r="G359" s="20" t="s">
        <v>727</v>
      </c>
      <c r="H359" s="16" t="s">
        <v>728</v>
      </c>
      <c r="I359" s="16" t="s">
        <v>1146</v>
      </c>
      <c r="J359" s="20" t="s">
        <v>551</v>
      </c>
      <c r="K359" s="17" t="s">
        <v>566</v>
      </c>
      <c r="L359" s="17" t="s">
        <v>537</v>
      </c>
      <c r="M359" s="17" t="s">
        <v>538</v>
      </c>
    </row>
    <row r="360" s="1" customFormat="true" ht="19.95" customHeight="true" spans="1:13">
      <c r="A360" s="23" t="s">
        <v>1147</v>
      </c>
      <c r="B360" s="16" t="s">
        <v>1148</v>
      </c>
      <c r="C360" s="17">
        <v>10</v>
      </c>
      <c r="D360" s="18">
        <v>4085.3</v>
      </c>
      <c r="E360" s="21" t="s">
        <v>1149</v>
      </c>
      <c r="F360" s="16" t="s">
        <v>1150</v>
      </c>
      <c r="G360" s="20" t="s">
        <v>532</v>
      </c>
      <c r="H360" s="16" t="s">
        <v>533</v>
      </c>
      <c r="I360" s="16" t="s">
        <v>1151</v>
      </c>
      <c r="J360" s="20" t="s">
        <v>535</v>
      </c>
      <c r="K360" s="17" t="s">
        <v>1002</v>
      </c>
      <c r="L360" s="17" t="s">
        <v>547</v>
      </c>
      <c r="M360" s="17" t="s">
        <v>552</v>
      </c>
    </row>
    <row r="361" ht="19.95" customHeight="true" spans="1:13">
      <c r="A361" s="23"/>
      <c r="B361" s="20"/>
      <c r="C361" s="17"/>
      <c r="D361" s="21"/>
      <c r="E361" s="21"/>
      <c r="F361" s="16"/>
      <c r="G361" s="20"/>
      <c r="H361" s="16" t="s">
        <v>541</v>
      </c>
      <c r="I361" s="16" t="s">
        <v>1152</v>
      </c>
      <c r="J361" s="20" t="s">
        <v>535</v>
      </c>
      <c r="K361" s="17" t="s">
        <v>566</v>
      </c>
      <c r="L361" s="17" t="s">
        <v>537</v>
      </c>
      <c r="M361" s="17" t="s">
        <v>538</v>
      </c>
    </row>
    <row r="362" ht="19.95" customHeight="true" spans="1:13">
      <c r="A362" s="23"/>
      <c r="B362" s="20"/>
      <c r="C362" s="17"/>
      <c r="D362" s="21"/>
      <c r="E362" s="21"/>
      <c r="F362" s="16"/>
      <c r="G362" s="20"/>
      <c r="H362" s="16" t="s">
        <v>586</v>
      </c>
      <c r="I362" s="16" t="s">
        <v>1153</v>
      </c>
      <c r="J362" s="20" t="s">
        <v>535</v>
      </c>
      <c r="K362" s="17" t="s">
        <v>669</v>
      </c>
      <c r="L362" s="17" t="s">
        <v>537</v>
      </c>
      <c r="M362" s="17" t="s">
        <v>552</v>
      </c>
    </row>
    <row r="363" ht="19.95" customHeight="true" spans="1:13">
      <c r="A363" s="23"/>
      <c r="B363" s="20"/>
      <c r="C363" s="17"/>
      <c r="D363" s="21"/>
      <c r="E363" s="21"/>
      <c r="F363" s="16"/>
      <c r="G363" s="20" t="s">
        <v>548</v>
      </c>
      <c r="H363" s="16" t="s">
        <v>556</v>
      </c>
      <c r="I363" s="16" t="s">
        <v>1154</v>
      </c>
      <c r="J363" s="20" t="s">
        <v>543</v>
      </c>
      <c r="K363" s="17" t="s">
        <v>544</v>
      </c>
      <c r="L363" s="17"/>
      <c r="M363" s="17" t="s">
        <v>575</v>
      </c>
    </row>
    <row r="364" ht="19.95" customHeight="true" spans="1:13">
      <c r="A364" s="23"/>
      <c r="B364" s="20"/>
      <c r="C364" s="17"/>
      <c r="D364" s="21"/>
      <c r="E364" s="21"/>
      <c r="F364" s="16"/>
      <c r="G364" s="20" t="s">
        <v>561</v>
      </c>
      <c r="H364" s="16" t="s">
        <v>562</v>
      </c>
      <c r="I364" s="16" t="s">
        <v>677</v>
      </c>
      <c r="J364" s="20" t="s">
        <v>535</v>
      </c>
      <c r="K364" s="17" t="s">
        <v>669</v>
      </c>
      <c r="L364" s="17" t="s">
        <v>537</v>
      </c>
      <c r="M364" s="17" t="s">
        <v>538</v>
      </c>
    </row>
    <row r="365" s="1" customFormat="true" ht="19.95" customHeight="true" spans="1:13">
      <c r="A365" s="23"/>
      <c r="B365" s="16" t="s">
        <v>1155</v>
      </c>
      <c r="C365" s="17">
        <v>10</v>
      </c>
      <c r="D365" s="18">
        <v>1223.47</v>
      </c>
      <c r="E365" s="21" t="s">
        <v>1156</v>
      </c>
      <c r="F365" s="16" t="s">
        <v>1157</v>
      </c>
      <c r="G365" s="20" t="s">
        <v>532</v>
      </c>
      <c r="H365" s="16" t="s">
        <v>533</v>
      </c>
      <c r="I365" s="16" t="s">
        <v>1158</v>
      </c>
      <c r="J365" s="20" t="s">
        <v>535</v>
      </c>
      <c r="K365" s="17" t="s">
        <v>566</v>
      </c>
      <c r="L365" s="17" t="s">
        <v>537</v>
      </c>
      <c r="M365" s="17" t="s">
        <v>552</v>
      </c>
    </row>
    <row r="366" ht="19.95" customHeight="true" spans="1:13">
      <c r="A366" s="23"/>
      <c r="B366" s="20"/>
      <c r="C366" s="17"/>
      <c r="D366" s="21"/>
      <c r="E366" s="21"/>
      <c r="F366" s="16"/>
      <c r="G366" s="20"/>
      <c r="H366" s="16" t="s">
        <v>541</v>
      </c>
      <c r="I366" s="16" t="s">
        <v>1159</v>
      </c>
      <c r="J366" s="20" t="s">
        <v>535</v>
      </c>
      <c r="K366" s="17" t="s">
        <v>566</v>
      </c>
      <c r="L366" s="17" t="s">
        <v>537</v>
      </c>
      <c r="M366" s="17" t="s">
        <v>552</v>
      </c>
    </row>
    <row r="367" ht="19.95" customHeight="true" spans="1:13">
      <c r="A367" s="23"/>
      <c r="B367" s="20"/>
      <c r="C367" s="17"/>
      <c r="D367" s="21"/>
      <c r="E367" s="21"/>
      <c r="F367" s="16"/>
      <c r="G367" s="20"/>
      <c r="H367" s="16" t="s">
        <v>586</v>
      </c>
      <c r="I367" s="16" t="s">
        <v>1160</v>
      </c>
      <c r="J367" s="20" t="s">
        <v>535</v>
      </c>
      <c r="K367" s="17" t="s">
        <v>669</v>
      </c>
      <c r="L367" s="17" t="s">
        <v>537</v>
      </c>
      <c r="M367" s="17" t="s">
        <v>538</v>
      </c>
    </row>
    <row r="368" ht="19.95" customHeight="true" spans="1:13">
      <c r="A368" s="23"/>
      <c r="B368" s="20"/>
      <c r="C368" s="17"/>
      <c r="D368" s="21"/>
      <c r="E368" s="21"/>
      <c r="F368" s="16"/>
      <c r="G368" s="20" t="s">
        <v>548</v>
      </c>
      <c r="H368" s="16" t="s">
        <v>556</v>
      </c>
      <c r="I368" s="16" t="s">
        <v>1161</v>
      </c>
      <c r="J368" s="20" t="s">
        <v>535</v>
      </c>
      <c r="K368" s="17" t="s">
        <v>566</v>
      </c>
      <c r="L368" s="17" t="s">
        <v>537</v>
      </c>
      <c r="M368" s="17" t="s">
        <v>552</v>
      </c>
    </row>
    <row r="369" ht="19.95" customHeight="true" spans="1:13">
      <c r="A369" s="23"/>
      <c r="B369" s="20"/>
      <c r="C369" s="17"/>
      <c r="D369" s="21"/>
      <c r="E369" s="21"/>
      <c r="F369" s="16"/>
      <c r="G369" s="20" t="s">
        <v>561</v>
      </c>
      <c r="H369" s="16" t="s">
        <v>562</v>
      </c>
      <c r="I369" s="16" t="s">
        <v>677</v>
      </c>
      <c r="J369" s="20" t="s">
        <v>535</v>
      </c>
      <c r="K369" s="17" t="s">
        <v>669</v>
      </c>
      <c r="L369" s="17" t="s">
        <v>537</v>
      </c>
      <c r="M369" s="17" t="s">
        <v>538</v>
      </c>
    </row>
    <row r="370" ht="19.95" customHeight="true" spans="1:13">
      <c r="A370" s="23"/>
      <c r="B370" s="20"/>
      <c r="C370" s="17"/>
      <c r="D370" s="21"/>
      <c r="E370" s="21"/>
      <c r="F370" s="16"/>
      <c r="G370" s="20" t="s">
        <v>727</v>
      </c>
      <c r="H370" s="16" t="s">
        <v>728</v>
      </c>
      <c r="I370" s="16" t="s">
        <v>729</v>
      </c>
      <c r="J370" s="20" t="s">
        <v>551</v>
      </c>
      <c r="K370" s="17" t="s">
        <v>566</v>
      </c>
      <c r="L370" s="17" t="s">
        <v>537</v>
      </c>
      <c r="M370" s="17" t="s">
        <v>538</v>
      </c>
    </row>
    <row r="371" s="1" customFormat="true" ht="19.95" customHeight="true" spans="1:13">
      <c r="A371" s="23"/>
      <c r="B371" s="23" t="s">
        <v>1162</v>
      </c>
      <c r="C371" s="17">
        <v>10</v>
      </c>
      <c r="D371" s="21">
        <v>1800</v>
      </c>
      <c r="E371" s="21">
        <v>5000</v>
      </c>
      <c r="F371" s="16" t="s">
        <v>1163</v>
      </c>
      <c r="G371" s="16" t="s">
        <v>532</v>
      </c>
      <c r="H371" s="16" t="s">
        <v>533</v>
      </c>
      <c r="I371" s="16" t="s">
        <v>1164</v>
      </c>
      <c r="J371" s="20" t="s">
        <v>535</v>
      </c>
      <c r="K371" s="17" t="s">
        <v>560</v>
      </c>
      <c r="L371" s="17" t="s">
        <v>878</v>
      </c>
      <c r="M371" s="17" t="s">
        <v>552</v>
      </c>
    </row>
    <row r="372" s="1" customFormat="true" ht="19.95" customHeight="true" spans="1:13">
      <c r="A372" s="23"/>
      <c r="B372" s="23"/>
      <c r="C372" s="17"/>
      <c r="D372" s="21"/>
      <c r="E372" s="21"/>
      <c r="F372" s="16"/>
      <c r="G372" s="16" t="s">
        <v>532</v>
      </c>
      <c r="H372" s="16" t="s">
        <v>586</v>
      </c>
      <c r="I372" s="16" t="s">
        <v>1165</v>
      </c>
      <c r="J372" s="20" t="s">
        <v>543</v>
      </c>
      <c r="K372" s="17" t="s">
        <v>544</v>
      </c>
      <c r="L372" s="17"/>
      <c r="M372" s="17" t="s">
        <v>538</v>
      </c>
    </row>
    <row r="373" s="1" customFormat="true" ht="19.95" customHeight="true" spans="1:13">
      <c r="A373" s="23"/>
      <c r="B373" s="23"/>
      <c r="C373" s="17"/>
      <c r="D373" s="21"/>
      <c r="E373" s="21"/>
      <c r="F373" s="16"/>
      <c r="G373" s="16" t="s">
        <v>532</v>
      </c>
      <c r="H373" s="16" t="s">
        <v>541</v>
      </c>
      <c r="I373" s="16" t="s">
        <v>1166</v>
      </c>
      <c r="J373" s="20" t="s">
        <v>535</v>
      </c>
      <c r="K373" s="17" t="s">
        <v>669</v>
      </c>
      <c r="L373" s="17" t="s">
        <v>537</v>
      </c>
      <c r="M373" s="17" t="s">
        <v>552</v>
      </c>
    </row>
    <row r="374" s="1" customFormat="true" ht="19.95" customHeight="true" spans="1:13">
      <c r="A374" s="23"/>
      <c r="B374" s="23"/>
      <c r="C374" s="17"/>
      <c r="D374" s="21"/>
      <c r="E374" s="21"/>
      <c r="F374" s="16"/>
      <c r="G374" s="16" t="s">
        <v>532</v>
      </c>
      <c r="H374" s="16" t="s">
        <v>727</v>
      </c>
      <c r="I374" s="16" t="s">
        <v>729</v>
      </c>
      <c r="J374" s="20" t="s">
        <v>551</v>
      </c>
      <c r="K374" s="17" t="s">
        <v>560</v>
      </c>
      <c r="L374" s="17" t="s">
        <v>537</v>
      </c>
      <c r="M374" s="17" t="s">
        <v>552</v>
      </c>
    </row>
    <row r="375" s="1" customFormat="true" ht="19.95" customHeight="true" spans="1:13">
      <c r="A375" s="23"/>
      <c r="B375" s="23"/>
      <c r="C375" s="17"/>
      <c r="D375" s="21"/>
      <c r="E375" s="21"/>
      <c r="F375" s="16"/>
      <c r="G375" s="16" t="s">
        <v>548</v>
      </c>
      <c r="H375" s="16" t="s">
        <v>556</v>
      </c>
      <c r="I375" s="16" t="s">
        <v>1167</v>
      </c>
      <c r="J375" s="20" t="s">
        <v>535</v>
      </c>
      <c r="K375" s="17" t="s">
        <v>669</v>
      </c>
      <c r="L375" s="17" t="s">
        <v>537</v>
      </c>
      <c r="M375" s="17" t="s">
        <v>538</v>
      </c>
    </row>
    <row r="376" s="1" customFormat="true" ht="19.95" customHeight="true" spans="1:13">
      <c r="A376" s="23"/>
      <c r="B376" s="23"/>
      <c r="C376" s="17"/>
      <c r="D376" s="21"/>
      <c r="E376" s="21"/>
      <c r="F376" s="16"/>
      <c r="G376" s="16" t="s">
        <v>561</v>
      </c>
      <c r="H376" s="16" t="s">
        <v>562</v>
      </c>
      <c r="I376" s="16" t="s">
        <v>677</v>
      </c>
      <c r="J376" s="20" t="s">
        <v>535</v>
      </c>
      <c r="K376" s="17" t="s">
        <v>669</v>
      </c>
      <c r="L376" s="17" t="s">
        <v>537</v>
      </c>
      <c r="M376" s="17" t="s">
        <v>538</v>
      </c>
    </row>
    <row r="377" s="1" customFormat="true" ht="18" customHeight="true" spans="1:13">
      <c r="A377" s="23" t="s">
        <v>1168</v>
      </c>
      <c r="B377" s="23" t="s">
        <v>1169</v>
      </c>
      <c r="C377" s="17">
        <v>10</v>
      </c>
      <c r="D377" s="21" t="s">
        <v>1170</v>
      </c>
      <c r="E377" s="21" t="s">
        <v>1171</v>
      </c>
      <c r="F377" s="16" t="s">
        <v>1172</v>
      </c>
      <c r="G377" s="20" t="s">
        <v>532</v>
      </c>
      <c r="H377" s="16" t="s">
        <v>533</v>
      </c>
      <c r="I377" s="16" t="s">
        <v>1173</v>
      </c>
      <c r="J377" s="20" t="s">
        <v>535</v>
      </c>
      <c r="K377" s="17" t="s">
        <v>1174</v>
      </c>
      <c r="L377" s="17" t="s">
        <v>1175</v>
      </c>
      <c r="M377" s="17" t="s">
        <v>564</v>
      </c>
    </row>
    <row r="378" ht="17" customHeight="true" spans="1:13">
      <c r="A378" s="23"/>
      <c r="B378" s="23"/>
      <c r="C378" s="17"/>
      <c r="D378" s="21"/>
      <c r="E378" s="21"/>
      <c r="F378" s="16"/>
      <c r="G378" s="20"/>
      <c r="H378" s="20"/>
      <c r="I378" s="16" t="s">
        <v>1176</v>
      </c>
      <c r="J378" s="20" t="s">
        <v>535</v>
      </c>
      <c r="K378" s="17" t="s">
        <v>704</v>
      </c>
      <c r="L378" s="17" t="s">
        <v>547</v>
      </c>
      <c r="M378" s="17" t="s">
        <v>564</v>
      </c>
    </row>
    <row r="379" ht="18" customHeight="true" spans="1:13">
      <c r="A379" s="23"/>
      <c r="B379" s="23"/>
      <c r="C379" s="17"/>
      <c r="D379" s="21"/>
      <c r="E379" s="21"/>
      <c r="F379" s="16"/>
      <c r="G379" s="20"/>
      <c r="H379" s="20"/>
      <c r="I379" s="16" t="s">
        <v>1177</v>
      </c>
      <c r="J379" s="20" t="s">
        <v>535</v>
      </c>
      <c r="K379" s="17" t="s">
        <v>1174</v>
      </c>
      <c r="L379" s="17" t="s">
        <v>1175</v>
      </c>
      <c r="M379" s="17" t="s">
        <v>564</v>
      </c>
    </row>
    <row r="380" ht="18" customHeight="true" spans="1:13">
      <c r="A380" s="23"/>
      <c r="B380" s="23"/>
      <c r="C380" s="17"/>
      <c r="D380" s="21"/>
      <c r="E380" s="21"/>
      <c r="F380" s="16"/>
      <c r="G380" s="20"/>
      <c r="H380" s="20"/>
      <c r="I380" s="16" t="s">
        <v>1178</v>
      </c>
      <c r="J380" s="20" t="s">
        <v>535</v>
      </c>
      <c r="K380" s="17" t="s">
        <v>1179</v>
      </c>
      <c r="L380" s="17" t="s">
        <v>610</v>
      </c>
      <c r="M380" s="17" t="s">
        <v>564</v>
      </c>
    </row>
    <row r="381" ht="17" customHeight="true" spans="1:13">
      <c r="A381" s="23"/>
      <c r="B381" s="23"/>
      <c r="C381" s="17"/>
      <c r="D381" s="21"/>
      <c r="E381" s="21"/>
      <c r="F381" s="16"/>
      <c r="G381" s="20"/>
      <c r="H381" s="16" t="s">
        <v>541</v>
      </c>
      <c r="I381" s="16" t="s">
        <v>1180</v>
      </c>
      <c r="J381" s="20" t="s">
        <v>535</v>
      </c>
      <c r="K381" s="17" t="s">
        <v>560</v>
      </c>
      <c r="L381" s="17" t="s">
        <v>537</v>
      </c>
      <c r="M381" s="17" t="s">
        <v>564</v>
      </c>
    </row>
    <row r="382" ht="19.95" customHeight="true" spans="1:13">
      <c r="A382" s="23"/>
      <c r="B382" s="23"/>
      <c r="C382" s="17"/>
      <c r="D382" s="21"/>
      <c r="E382" s="21"/>
      <c r="F382" s="16"/>
      <c r="G382" s="20"/>
      <c r="H382" s="20"/>
      <c r="I382" s="16" t="s">
        <v>1181</v>
      </c>
      <c r="J382" s="20" t="s">
        <v>551</v>
      </c>
      <c r="K382" s="17" t="s">
        <v>538</v>
      </c>
      <c r="L382" s="17" t="s">
        <v>537</v>
      </c>
      <c r="M382" s="17" t="s">
        <v>564</v>
      </c>
    </row>
    <row r="383" ht="15" customHeight="true" spans="1:13">
      <c r="A383" s="23"/>
      <c r="B383" s="23"/>
      <c r="C383" s="17"/>
      <c r="D383" s="21"/>
      <c r="E383" s="21"/>
      <c r="F383" s="16"/>
      <c r="G383" s="20"/>
      <c r="H383" s="16" t="s">
        <v>586</v>
      </c>
      <c r="I383" s="16" t="s">
        <v>1182</v>
      </c>
      <c r="J383" s="20" t="s">
        <v>535</v>
      </c>
      <c r="K383" s="17" t="s">
        <v>560</v>
      </c>
      <c r="L383" s="17" t="s">
        <v>537</v>
      </c>
      <c r="M383" s="17" t="s">
        <v>564</v>
      </c>
    </row>
    <row r="384" ht="18" customHeight="true" spans="1:13">
      <c r="A384" s="23"/>
      <c r="B384" s="23"/>
      <c r="C384" s="17"/>
      <c r="D384" s="21"/>
      <c r="E384" s="21"/>
      <c r="F384" s="16"/>
      <c r="G384" s="20"/>
      <c r="H384" s="20"/>
      <c r="I384" s="16" t="s">
        <v>1183</v>
      </c>
      <c r="J384" s="20" t="s">
        <v>535</v>
      </c>
      <c r="K384" s="17" t="s">
        <v>560</v>
      </c>
      <c r="L384" s="17" t="s">
        <v>537</v>
      </c>
      <c r="M384" s="17" t="s">
        <v>538</v>
      </c>
    </row>
    <row r="385" ht="16" customHeight="true" spans="1:13">
      <c r="A385" s="23" t="s">
        <v>1168</v>
      </c>
      <c r="B385" s="23" t="s">
        <v>1169</v>
      </c>
      <c r="C385" s="17">
        <v>10</v>
      </c>
      <c r="D385" s="21">
        <v>1661</v>
      </c>
      <c r="E385" s="21">
        <v>91373.14</v>
      </c>
      <c r="F385" s="16" t="s">
        <v>1172</v>
      </c>
      <c r="G385" s="20" t="s">
        <v>548</v>
      </c>
      <c r="H385" s="16" t="s">
        <v>556</v>
      </c>
      <c r="I385" s="16" t="s">
        <v>1184</v>
      </c>
      <c r="J385" s="20" t="s">
        <v>535</v>
      </c>
      <c r="K385" s="17" t="s">
        <v>669</v>
      </c>
      <c r="L385" s="17" t="s">
        <v>537</v>
      </c>
      <c r="M385" s="17" t="s">
        <v>538</v>
      </c>
    </row>
    <row r="386" ht="19.95" customHeight="true" spans="1:13">
      <c r="A386" s="23"/>
      <c r="B386" s="23"/>
      <c r="C386" s="17"/>
      <c r="D386" s="21"/>
      <c r="E386" s="21"/>
      <c r="F386" s="16"/>
      <c r="G386" s="20"/>
      <c r="H386" s="20"/>
      <c r="I386" s="16" t="s">
        <v>1185</v>
      </c>
      <c r="J386" s="20" t="s">
        <v>535</v>
      </c>
      <c r="K386" s="17" t="s">
        <v>1186</v>
      </c>
      <c r="L386" s="17" t="s">
        <v>654</v>
      </c>
      <c r="M386" s="17" t="s">
        <v>538</v>
      </c>
    </row>
    <row r="387" ht="19.95" customHeight="true" spans="1:13">
      <c r="A387" s="23"/>
      <c r="B387" s="23"/>
      <c r="C387" s="17"/>
      <c r="D387" s="21"/>
      <c r="E387" s="21"/>
      <c r="F387" s="16"/>
      <c r="G387" s="20"/>
      <c r="H387" s="20"/>
      <c r="I387" s="16" t="s">
        <v>1187</v>
      </c>
      <c r="J387" s="20" t="s">
        <v>535</v>
      </c>
      <c r="K387" s="17" t="s">
        <v>669</v>
      </c>
      <c r="L387" s="17" t="s">
        <v>537</v>
      </c>
      <c r="M387" s="17" t="s">
        <v>564</v>
      </c>
    </row>
    <row r="388" ht="19.95" customHeight="true" spans="1:13">
      <c r="A388" s="23"/>
      <c r="B388" s="23"/>
      <c r="C388" s="17"/>
      <c r="D388" s="21"/>
      <c r="E388" s="21"/>
      <c r="F388" s="16"/>
      <c r="G388" s="20" t="s">
        <v>561</v>
      </c>
      <c r="H388" s="16" t="s">
        <v>562</v>
      </c>
      <c r="I388" s="16" t="s">
        <v>1080</v>
      </c>
      <c r="J388" s="20" t="s">
        <v>535</v>
      </c>
      <c r="K388" s="17" t="s">
        <v>588</v>
      </c>
      <c r="L388" s="17" t="s">
        <v>537</v>
      </c>
      <c r="M388" s="17" t="s">
        <v>538</v>
      </c>
    </row>
    <row r="389" ht="19.95" customHeight="true" spans="1:13">
      <c r="A389" s="23"/>
      <c r="B389" s="23"/>
      <c r="C389" s="17"/>
      <c r="D389" s="21"/>
      <c r="E389" s="21"/>
      <c r="F389" s="16"/>
      <c r="G389" s="20" t="s">
        <v>727</v>
      </c>
      <c r="H389" s="16" t="s">
        <v>1188</v>
      </c>
      <c r="I389" s="16" t="s">
        <v>1189</v>
      </c>
      <c r="J389" s="20" t="s">
        <v>543</v>
      </c>
      <c r="K389" s="17" t="s">
        <v>544</v>
      </c>
      <c r="L389" s="17"/>
      <c r="M389" s="17" t="s">
        <v>538</v>
      </c>
    </row>
    <row r="390" s="1" customFormat="true" ht="19.95" customHeight="true" spans="1:13">
      <c r="A390" s="23"/>
      <c r="B390" s="16" t="s">
        <v>1190</v>
      </c>
      <c r="C390" s="17">
        <v>10</v>
      </c>
      <c r="D390" s="18">
        <v>1710</v>
      </c>
      <c r="E390" s="21" t="s">
        <v>1191</v>
      </c>
      <c r="F390" s="16" t="s">
        <v>1192</v>
      </c>
      <c r="G390" s="20" t="s">
        <v>532</v>
      </c>
      <c r="H390" s="16" t="s">
        <v>533</v>
      </c>
      <c r="I390" s="16" t="s">
        <v>1193</v>
      </c>
      <c r="J390" s="20" t="s">
        <v>535</v>
      </c>
      <c r="K390" s="17" t="s">
        <v>1194</v>
      </c>
      <c r="L390" s="17" t="s">
        <v>1195</v>
      </c>
      <c r="M390" s="17" t="s">
        <v>552</v>
      </c>
    </row>
    <row r="391" ht="19.95" customHeight="true" spans="1:13">
      <c r="A391" s="23"/>
      <c r="B391" s="20"/>
      <c r="C391" s="17"/>
      <c r="D391" s="21"/>
      <c r="E391" s="21"/>
      <c r="F391" s="16"/>
      <c r="G391" s="20"/>
      <c r="H391" s="20"/>
      <c r="I391" s="16" t="s">
        <v>1196</v>
      </c>
      <c r="J391" s="20" t="s">
        <v>535</v>
      </c>
      <c r="K391" s="17" t="s">
        <v>1197</v>
      </c>
      <c r="L391" s="17" t="s">
        <v>1175</v>
      </c>
      <c r="M391" s="17" t="s">
        <v>538</v>
      </c>
    </row>
    <row r="392" ht="19.95" customHeight="true" spans="1:13">
      <c r="A392" s="23"/>
      <c r="B392" s="20"/>
      <c r="C392" s="17"/>
      <c r="D392" s="21"/>
      <c r="E392" s="21"/>
      <c r="F392" s="16"/>
      <c r="G392" s="20"/>
      <c r="H392" s="16" t="s">
        <v>586</v>
      </c>
      <c r="I392" s="16" t="s">
        <v>1198</v>
      </c>
      <c r="J392" s="20" t="s">
        <v>535</v>
      </c>
      <c r="K392" s="17" t="s">
        <v>560</v>
      </c>
      <c r="L392" s="17" t="s">
        <v>537</v>
      </c>
      <c r="M392" s="17" t="s">
        <v>552</v>
      </c>
    </row>
    <row r="393" ht="19.95" customHeight="true" spans="1:13">
      <c r="A393" s="23"/>
      <c r="B393" s="20"/>
      <c r="C393" s="17"/>
      <c r="D393" s="21"/>
      <c r="E393" s="21"/>
      <c r="F393" s="16"/>
      <c r="G393" s="20" t="s">
        <v>548</v>
      </c>
      <c r="H393" s="16" t="s">
        <v>549</v>
      </c>
      <c r="I393" s="16" t="s">
        <v>1199</v>
      </c>
      <c r="J393" s="20" t="s">
        <v>535</v>
      </c>
      <c r="K393" s="17" t="s">
        <v>1200</v>
      </c>
      <c r="L393" s="17" t="s">
        <v>555</v>
      </c>
      <c r="M393" s="17" t="s">
        <v>564</v>
      </c>
    </row>
    <row r="394" ht="19.95" customHeight="true" spans="1:13">
      <c r="A394" s="23"/>
      <c r="B394" s="20"/>
      <c r="C394" s="17"/>
      <c r="D394" s="21"/>
      <c r="E394" s="21"/>
      <c r="F394" s="16"/>
      <c r="G394" s="20"/>
      <c r="H394" s="16" t="s">
        <v>556</v>
      </c>
      <c r="I394" s="16" t="s">
        <v>1201</v>
      </c>
      <c r="J394" s="20" t="s">
        <v>535</v>
      </c>
      <c r="K394" s="17" t="s">
        <v>1202</v>
      </c>
      <c r="L394" s="17" t="s">
        <v>1203</v>
      </c>
      <c r="M394" s="17" t="s">
        <v>538</v>
      </c>
    </row>
    <row r="395" ht="19.95" customHeight="true" spans="1:13">
      <c r="A395" s="23"/>
      <c r="B395" s="20"/>
      <c r="C395" s="17"/>
      <c r="D395" s="21"/>
      <c r="E395" s="21"/>
      <c r="F395" s="16"/>
      <c r="G395" s="20"/>
      <c r="H395" s="20"/>
      <c r="I395" s="16" t="s">
        <v>1204</v>
      </c>
      <c r="J395" s="20" t="s">
        <v>543</v>
      </c>
      <c r="K395" s="17" t="s">
        <v>544</v>
      </c>
      <c r="L395" s="17"/>
      <c r="M395" s="17" t="s">
        <v>564</v>
      </c>
    </row>
    <row r="396" ht="19.95" customHeight="true" spans="1:13">
      <c r="A396" s="23"/>
      <c r="B396" s="20"/>
      <c r="C396" s="17"/>
      <c r="D396" s="21"/>
      <c r="E396" s="21"/>
      <c r="F396" s="16"/>
      <c r="G396" s="20"/>
      <c r="H396" s="20"/>
      <c r="I396" s="16" t="s">
        <v>1205</v>
      </c>
      <c r="J396" s="20" t="s">
        <v>551</v>
      </c>
      <c r="K396" s="17" t="s">
        <v>1206</v>
      </c>
      <c r="L396" s="17" t="s">
        <v>583</v>
      </c>
      <c r="M396" s="17" t="s">
        <v>538</v>
      </c>
    </row>
    <row r="397" ht="19.95" customHeight="true" spans="1:13">
      <c r="A397" s="23"/>
      <c r="B397" s="20"/>
      <c r="C397" s="17"/>
      <c r="D397" s="21"/>
      <c r="E397" s="21"/>
      <c r="F397" s="16"/>
      <c r="G397" s="20" t="s">
        <v>561</v>
      </c>
      <c r="H397" s="16" t="s">
        <v>562</v>
      </c>
      <c r="I397" s="16" t="s">
        <v>1207</v>
      </c>
      <c r="J397" s="20" t="s">
        <v>535</v>
      </c>
      <c r="K397" s="17" t="s">
        <v>566</v>
      </c>
      <c r="L397" s="17" t="s">
        <v>537</v>
      </c>
      <c r="M397" s="17" t="s">
        <v>538</v>
      </c>
    </row>
    <row r="398" s="1" customFormat="true" ht="19.95" customHeight="true" spans="1:13">
      <c r="A398" s="23"/>
      <c r="B398" s="16" t="s">
        <v>1208</v>
      </c>
      <c r="C398" s="17">
        <v>10</v>
      </c>
      <c r="D398" s="18">
        <v>30000</v>
      </c>
      <c r="E398" s="21" t="s">
        <v>1209</v>
      </c>
      <c r="F398" s="16" t="s">
        <v>1210</v>
      </c>
      <c r="G398" s="20" t="s">
        <v>532</v>
      </c>
      <c r="H398" s="16" t="s">
        <v>533</v>
      </c>
      <c r="I398" s="16" t="s">
        <v>1211</v>
      </c>
      <c r="J398" s="20" t="s">
        <v>535</v>
      </c>
      <c r="K398" s="17" t="s">
        <v>552</v>
      </c>
      <c r="L398" s="17" t="s">
        <v>1212</v>
      </c>
      <c r="M398" s="17" t="s">
        <v>538</v>
      </c>
    </row>
    <row r="399" ht="19.95" customHeight="true" spans="1:13">
      <c r="A399" s="23"/>
      <c r="B399" s="20"/>
      <c r="C399" s="17"/>
      <c r="D399" s="21"/>
      <c r="E399" s="21"/>
      <c r="F399" s="16"/>
      <c r="G399" s="20"/>
      <c r="H399" s="20"/>
      <c r="I399" s="16" t="s">
        <v>1213</v>
      </c>
      <c r="J399" s="20" t="s">
        <v>535</v>
      </c>
      <c r="K399" s="17" t="s">
        <v>566</v>
      </c>
      <c r="L399" s="17" t="s">
        <v>537</v>
      </c>
      <c r="M399" s="17" t="s">
        <v>564</v>
      </c>
    </row>
    <row r="400" ht="19.95" customHeight="true" spans="1:13">
      <c r="A400" s="23"/>
      <c r="B400" s="20"/>
      <c r="C400" s="17"/>
      <c r="D400" s="21"/>
      <c r="E400" s="21"/>
      <c r="F400" s="16"/>
      <c r="G400" s="20"/>
      <c r="H400" s="20"/>
      <c r="I400" s="16" t="s">
        <v>1214</v>
      </c>
      <c r="J400" s="20" t="s">
        <v>535</v>
      </c>
      <c r="K400" s="17" t="s">
        <v>566</v>
      </c>
      <c r="L400" s="17" t="s">
        <v>537</v>
      </c>
      <c r="M400" s="17" t="s">
        <v>564</v>
      </c>
    </row>
    <row r="401" ht="19.95" customHeight="true" spans="1:13">
      <c r="A401" s="23"/>
      <c r="B401" s="20"/>
      <c r="C401" s="17"/>
      <c r="D401" s="21"/>
      <c r="E401" s="21"/>
      <c r="F401" s="16"/>
      <c r="G401" s="20"/>
      <c r="H401" s="20"/>
      <c r="I401" s="16" t="s">
        <v>1215</v>
      </c>
      <c r="J401" s="20" t="s">
        <v>535</v>
      </c>
      <c r="K401" s="17" t="s">
        <v>1216</v>
      </c>
      <c r="L401" s="17" t="s">
        <v>547</v>
      </c>
      <c r="M401" s="17" t="s">
        <v>564</v>
      </c>
    </row>
    <row r="402" ht="19.95" customHeight="true" spans="1:13">
      <c r="A402" s="23"/>
      <c r="B402" s="20"/>
      <c r="C402" s="17"/>
      <c r="D402" s="21"/>
      <c r="E402" s="21"/>
      <c r="F402" s="16"/>
      <c r="G402" s="20"/>
      <c r="H402" s="20"/>
      <c r="I402" s="16" t="s">
        <v>1217</v>
      </c>
      <c r="J402" s="20" t="s">
        <v>535</v>
      </c>
      <c r="K402" s="17" t="s">
        <v>566</v>
      </c>
      <c r="L402" s="17" t="s">
        <v>537</v>
      </c>
      <c r="M402" s="17" t="s">
        <v>564</v>
      </c>
    </row>
    <row r="403" ht="19.95" customHeight="true" spans="1:13">
      <c r="A403" s="23"/>
      <c r="B403" s="20"/>
      <c r="C403" s="17"/>
      <c r="D403" s="21"/>
      <c r="E403" s="21"/>
      <c r="F403" s="16"/>
      <c r="G403" s="20"/>
      <c r="H403" s="20"/>
      <c r="I403" s="16" t="s">
        <v>1218</v>
      </c>
      <c r="J403" s="20" t="s">
        <v>535</v>
      </c>
      <c r="K403" s="17" t="s">
        <v>560</v>
      </c>
      <c r="L403" s="17" t="s">
        <v>1143</v>
      </c>
      <c r="M403" s="17" t="s">
        <v>564</v>
      </c>
    </row>
    <row r="404" ht="19.95" customHeight="true" spans="1:13">
      <c r="A404" s="23"/>
      <c r="B404" s="20"/>
      <c r="C404" s="17"/>
      <c r="D404" s="21"/>
      <c r="E404" s="21"/>
      <c r="F404" s="16"/>
      <c r="G404" s="20"/>
      <c r="H404" s="20"/>
      <c r="I404" s="16" t="s">
        <v>1219</v>
      </c>
      <c r="J404" s="20" t="s">
        <v>535</v>
      </c>
      <c r="K404" s="17" t="s">
        <v>566</v>
      </c>
      <c r="L404" s="17" t="s">
        <v>537</v>
      </c>
      <c r="M404" s="17" t="s">
        <v>564</v>
      </c>
    </row>
    <row r="405" ht="19.95" customHeight="true" spans="1:13">
      <c r="A405" s="23"/>
      <c r="B405" s="20"/>
      <c r="C405" s="17"/>
      <c r="D405" s="21"/>
      <c r="E405" s="21"/>
      <c r="F405" s="16"/>
      <c r="G405" s="20"/>
      <c r="H405" s="20"/>
      <c r="I405" s="16" t="s">
        <v>1220</v>
      </c>
      <c r="J405" s="20" t="s">
        <v>535</v>
      </c>
      <c r="K405" s="17" t="s">
        <v>566</v>
      </c>
      <c r="L405" s="17" t="s">
        <v>537</v>
      </c>
      <c r="M405" s="17" t="s">
        <v>538</v>
      </c>
    </row>
    <row r="406" ht="19.95" customHeight="true" spans="1:13">
      <c r="A406" s="23"/>
      <c r="B406" s="20"/>
      <c r="C406" s="17"/>
      <c r="D406" s="21"/>
      <c r="E406" s="21"/>
      <c r="F406" s="16"/>
      <c r="G406" s="20" t="s">
        <v>548</v>
      </c>
      <c r="H406" s="16" t="s">
        <v>549</v>
      </c>
      <c r="I406" s="16" t="s">
        <v>1221</v>
      </c>
      <c r="J406" s="20" t="s">
        <v>535</v>
      </c>
      <c r="K406" s="17" t="s">
        <v>584</v>
      </c>
      <c r="L406" s="17" t="s">
        <v>1222</v>
      </c>
      <c r="M406" s="17" t="s">
        <v>538</v>
      </c>
    </row>
    <row r="407" ht="19.95" customHeight="true" spans="1:13">
      <c r="A407" s="23"/>
      <c r="B407" s="20"/>
      <c r="C407" s="17"/>
      <c r="D407" s="21"/>
      <c r="E407" s="21"/>
      <c r="F407" s="16"/>
      <c r="G407" s="20"/>
      <c r="H407" s="20"/>
      <c r="I407" s="16" t="s">
        <v>1223</v>
      </c>
      <c r="J407" s="20" t="s">
        <v>535</v>
      </c>
      <c r="K407" s="17" t="s">
        <v>538</v>
      </c>
      <c r="L407" s="17" t="s">
        <v>1058</v>
      </c>
      <c r="M407" s="17" t="s">
        <v>538</v>
      </c>
    </row>
    <row r="408" ht="19.95" customHeight="true" spans="1:13">
      <c r="A408" s="23"/>
      <c r="B408" s="20"/>
      <c r="C408" s="17"/>
      <c r="D408" s="21"/>
      <c r="E408" s="21"/>
      <c r="F408" s="16"/>
      <c r="G408" s="20"/>
      <c r="H408" s="20"/>
      <c r="I408" s="16" t="s">
        <v>1224</v>
      </c>
      <c r="J408" s="20" t="s">
        <v>535</v>
      </c>
      <c r="K408" s="17" t="s">
        <v>1225</v>
      </c>
      <c r="L408" s="17" t="s">
        <v>1226</v>
      </c>
      <c r="M408" s="17" t="s">
        <v>538</v>
      </c>
    </row>
    <row r="409" ht="19.95" customHeight="true" spans="1:13">
      <c r="A409" s="23"/>
      <c r="B409" s="20"/>
      <c r="C409" s="17"/>
      <c r="D409" s="21"/>
      <c r="E409" s="21"/>
      <c r="F409" s="16"/>
      <c r="G409" s="20" t="s">
        <v>561</v>
      </c>
      <c r="H409" s="16" t="s">
        <v>562</v>
      </c>
      <c r="I409" s="16" t="s">
        <v>1227</v>
      </c>
      <c r="J409" s="20" t="s">
        <v>535</v>
      </c>
      <c r="K409" s="17" t="s">
        <v>669</v>
      </c>
      <c r="L409" s="17" t="s">
        <v>537</v>
      </c>
      <c r="M409" s="17" t="s">
        <v>564</v>
      </c>
    </row>
    <row r="410" ht="19.95" customHeight="true" spans="1:13">
      <c r="A410" s="23"/>
      <c r="B410" s="20"/>
      <c r="C410" s="17"/>
      <c r="D410" s="21"/>
      <c r="E410" s="21"/>
      <c r="F410" s="16"/>
      <c r="G410" s="20"/>
      <c r="H410" s="20"/>
      <c r="I410" s="16" t="s">
        <v>1228</v>
      </c>
      <c r="J410" s="20" t="s">
        <v>535</v>
      </c>
      <c r="K410" s="17" t="s">
        <v>566</v>
      </c>
      <c r="L410" s="17" t="s">
        <v>537</v>
      </c>
      <c r="M410" s="17" t="s">
        <v>564</v>
      </c>
    </row>
    <row r="411" s="1" customFormat="true" ht="19.95" customHeight="true" spans="1:13">
      <c r="A411" s="23"/>
      <c r="B411" s="16" t="s">
        <v>1229</v>
      </c>
      <c r="C411" s="17">
        <v>10</v>
      </c>
      <c r="D411" s="21">
        <v>638.35</v>
      </c>
      <c r="E411" s="21" t="s">
        <v>1230</v>
      </c>
      <c r="F411" s="16" t="s">
        <v>1231</v>
      </c>
      <c r="G411" s="20" t="s">
        <v>532</v>
      </c>
      <c r="H411" s="16" t="s">
        <v>541</v>
      </c>
      <c r="I411" s="16" t="s">
        <v>1232</v>
      </c>
      <c r="J411" s="20" t="s">
        <v>543</v>
      </c>
      <c r="K411" s="17" t="s">
        <v>544</v>
      </c>
      <c r="L411" s="17"/>
      <c r="M411" s="17" t="s">
        <v>552</v>
      </c>
    </row>
    <row r="412" ht="19.95" customHeight="true" spans="1:13">
      <c r="A412" s="23"/>
      <c r="B412" s="20"/>
      <c r="C412" s="17"/>
      <c r="D412" s="21"/>
      <c r="E412" s="21"/>
      <c r="F412" s="16"/>
      <c r="G412" s="20"/>
      <c r="H412" s="16" t="s">
        <v>586</v>
      </c>
      <c r="I412" s="16" t="s">
        <v>1233</v>
      </c>
      <c r="J412" s="20" t="s">
        <v>546</v>
      </c>
      <c r="K412" s="17" t="s">
        <v>641</v>
      </c>
      <c r="L412" s="17" t="s">
        <v>1234</v>
      </c>
      <c r="M412" s="17" t="s">
        <v>552</v>
      </c>
    </row>
    <row r="413" ht="19.95" customHeight="true" spans="1:13">
      <c r="A413" s="23"/>
      <c r="B413" s="20"/>
      <c r="C413" s="17"/>
      <c r="D413" s="21"/>
      <c r="E413" s="21"/>
      <c r="F413" s="16"/>
      <c r="G413" s="20" t="s">
        <v>548</v>
      </c>
      <c r="H413" s="16" t="s">
        <v>549</v>
      </c>
      <c r="I413" s="16" t="s">
        <v>1235</v>
      </c>
      <c r="J413" s="20" t="s">
        <v>543</v>
      </c>
      <c r="K413" s="17" t="s">
        <v>544</v>
      </c>
      <c r="L413" s="17"/>
      <c r="M413" s="17" t="s">
        <v>564</v>
      </c>
    </row>
    <row r="414" ht="19.95" customHeight="true" spans="1:13">
      <c r="A414" s="23"/>
      <c r="B414" s="20"/>
      <c r="C414" s="17"/>
      <c r="D414" s="21"/>
      <c r="E414" s="21"/>
      <c r="F414" s="16"/>
      <c r="G414" s="20"/>
      <c r="H414" s="16" t="s">
        <v>556</v>
      </c>
      <c r="I414" s="16" t="s">
        <v>1236</v>
      </c>
      <c r="J414" s="20" t="s">
        <v>543</v>
      </c>
      <c r="K414" s="17" t="s">
        <v>544</v>
      </c>
      <c r="L414" s="17"/>
      <c r="M414" s="17" t="s">
        <v>564</v>
      </c>
    </row>
    <row r="415" ht="19.95" customHeight="true" spans="1:13">
      <c r="A415" s="23"/>
      <c r="B415" s="20"/>
      <c r="C415" s="17"/>
      <c r="D415" s="21"/>
      <c r="E415" s="21"/>
      <c r="F415" s="16"/>
      <c r="G415" s="20"/>
      <c r="H415" s="16" t="s">
        <v>1237</v>
      </c>
      <c r="I415" s="16" t="s">
        <v>1238</v>
      </c>
      <c r="J415" s="20" t="s">
        <v>543</v>
      </c>
      <c r="K415" s="17" t="s">
        <v>544</v>
      </c>
      <c r="L415" s="17"/>
      <c r="M415" s="17" t="s">
        <v>538</v>
      </c>
    </row>
    <row r="416" ht="19.95" customHeight="true" spans="1:13">
      <c r="A416" s="23"/>
      <c r="B416" s="20"/>
      <c r="C416" s="17"/>
      <c r="D416" s="21"/>
      <c r="E416" s="21"/>
      <c r="F416" s="16"/>
      <c r="G416" s="20"/>
      <c r="H416" s="16" t="s">
        <v>666</v>
      </c>
      <c r="I416" s="16" t="s">
        <v>1239</v>
      </c>
      <c r="J416" s="20" t="s">
        <v>543</v>
      </c>
      <c r="K416" s="17" t="s">
        <v>544</v>
      </c>
      <c r="L416" s="17"/>
      <c r="M416" s="17" t="s">
        <v>538</v>
      </c>
    </row>
    <row r="417" ht="19.95" customHeight="true" spans="1:13">
      <c r="A417" s="23"/>
      <c r="B417" s="20"/>
      <c r="C417" s="17"/>
      <c r="D417" s="21"/>
      <c r="E417" s="21"/>
      <c r="F417" s="16"/>
      <c r="G417" s="20" t="s">
        <v>561</v>
      </c>
      <c r="H417" s="16" t="s">
        <v>562</v>
      </c>
      <c r="I417" s="16" t="s">
        <v>1240</v>
      </c>
      <c r="J417" s="20" t="s">
        <v>535</v>
      </c>
      <c r="K417" s="17" t="s">
        <v>669</v>
      </c>
      <c r="L417" s="17" t="s">
        <v>537</v>
      </c>
      <c r="M417" s="17" t="s">
        <v>538</v>
      </c>
    </row>
    <row r="418" ht="19.95" customHeight="true" spans="1:13">
      <c r="A418" s="23"/>
      <c r="B418" s="20"/>
      <c r="C418" s="17"/>
      <c r="D418" s="21"/>
      <c r="E418" s="21"/>
      <c r="F418" s="16"/>
      <c r="G418" s="20" t="s">
        <v>727</v>
      </c>
      <c r="H418" s="16" t="s">
        <v>728</v>
      </c>
      <c r="I418" s="16" t="s">
        <v>1241</v>
      </c>
      <c r="J418" s="20" t="s">
        <v>535</v>
      </c>
      <c r="K418" s="17" t="s">
        <v>1242</v>
      </c>
      <c r="L418" s="17" t="s">
        <v>1243</v>
      </c>
      <c r="M418" s="17" t="s">
        <v>538</v>
      </c>
    </row>
    <row r="419" s="1" customFormat="true" ht="19.95" customHeight="true" spans="1:13">
      <c r="A419" s="23" t="s">
        <v>1168</v>
      </c>
      <c r="B419" s="16" t="s">
        <v>1244</v>
      </c>
      <c r="C419" s="17">
        <v>10</v>
      </c>
      <c r="D419" s="21">
        <v>668</v>
      </c>
      <c r="E419" s="21" t="s">
        <v>1245</v>
      </c>
      <c r="F419" s="16" t="s">
        <v>1246</v>
      </c>
      <c r="G419" s="20" t="s">
        <v>532</v>
      </c>
      <c r="H419" s="16" t="s">
        <v>533</v>
      </c>
      <c r="I419" s="16" t="s">
        <v>1247</v>
      </c>
      <c r="J419" s="20" t="s">
        <v>546</v>
      </c>
      <c r="K419" s="17" t="s">
        <v>1248</v>
      </c>
      <c r="L419" s="17" t="s">
        <v>547</v>
      </c>
      <c r="M419" s="17" t="s">
        <v>552</v>
      </c>
    </row>
    <row r="420" ht="19.95" customHeight="true" spans="1:13">
      <c r="A420" s="23"/>
      <c r="B420" s="20"/>
      <c r="C420" s="17"/>
      <c r="D420" s="21"/>
      <c r="E420" s="21"/>
      <c r="F420" s="16"/>
      <c r="G420" s="20"/>
      <c r="H420" s="16" t="s">
        <v>541</v>
      </c>
      <c r="I420" s="16" t="s">
        <v>1249</v>
      </c>
      <c r="J420" s="20" t="s">
        <v>535</v>
      </c>
      <c r="K420" s="17" t="s">
        <v>669</v>
      </c>
      <c r="L420" s="17" t="s">
        <v>537</v>
      </c>
      <c r="M420" s="17" t="s">
        <v>584</v>
      </c>
    </row>
    <row r="421" ht="19.95" customHeight="true" spans="1:13">
      <c r="A421" s="23"/>
      <c r="B421" s="20"/>
      <c r="C421" s="17"/>
      <c r="D421" s="21"/>
      <c r="E421" s="21"/>
      <c r="F421" s="16"/>
      <c r="G421" s="20"/>
      <c r="H421" s="16" t="s">
        <v>586</v>
      </c>
      <c r="I421" s="16" t="s">
        <v>1250</v>
      </c>
      <c r="J421" s="20" t="s">
        <v>535</v>
      </c>
      <c r="K421" s="17" t="s">
        <v>669</v>
      </c>
      <c r="L421" s="17" t="s">
        <v>537</v>
      </c>
      <c r="M421" s="17" t="s">
        <v>584</v>
      </c>
    </row>
    <row r="422" ht="19.95" customHeight="true" spans="1:13">
      <c r="A422" s="23"/>
      <c r="B422" s="20"/>
      <c r="C422" s="17"/>
      <c r="D422" s="21"/>
      <c r="E422" s="21"/>
      <c r="F422" s="16"/>
      <c r="G422" s="20" t="s">
        <v>548</v>
      </c>
      <c r="H422" s="16" t="s">
        <v>556</v>
      </c>
      <c r="I422" s="16" t="s">
        <v>1251</v>
      </c>
      <c r="J422" s="20" t="s">
        <v>546</v>
      </c>
      <c r="K422" s="17" t="s">
        <v>560</v>
      </c>
      <c r="L422" s="17" t="s">
        <v>537</v>
      </c>
      <c r="M422" s="17" t="s">
        <v>575</v>
      </c>
    </row>
    <row r="423" ht="19.95" customHeight="true" spans="1:13">
      <c r="A423" s="23"/>
      <c r="B423" s="20"/>
      <c r="C423" s="17"/>
      <c r="D423" s="21"/>
      <c r="E423" s="21"/>
      <c r="F423" s="16"/>
      <c r="G423" s="20" t="s">
        <v>561</v>
      </c>
      <c r="H423" s="16" t="s">
        <v>562</v>
      </c>
      <c r="I423" s="16" t="s">
        <v>725</v>
      </c>
      <c r="J423" s="20" t="s">
        <v>535</v>
      </c>
      <c r="K423" s="17" t="s">
        <v>588</v>
      </c>
      <c r="L423" s="17" t="s">
        <v>537</v>
      </c>
      <c r="M423" s="17" t="s">
        <v>538</v>
      </c>
    </row>
    <row r="424" s="1" customFormat="true" ht="19.95" customHeight="true" spans="1:13">
      <c r="A424" s="16" t="s">
        <v>1252</v>
      </c>
      <c r="B424" s="16" t="s">
        <v>1253</v>
      </c>
      <c r="C424" s="17">
        <v>10</v>
      </c>
      <c r="D424" s="18">
        <v>1862.25</v>
      </c>
      <c r="E424" s="21" t="s">
        <v>1254</v>
      </c>
      <c r="F424" s="16" t="s">
        <v>1255</v>
      </c>
      <c r="G424" s="20" t="s">
        <v>532</v>
      </c>
      <c r="H424" s="16" t="s">
        <v>533</v>
      </c>
      <c r="I424" s="16" t="s">
        <v>1256</v>
      </c>
      <c r="J424" s="20" t="s">
        <v>535</v>
      </c>
      <c r="K424" s="17" t="s">
        <v>704</v>
      </c>
      <c r="L424" s="17" t="s">
        <v>547</v>
      </c>
      <c r="M424" s="17" t="s">
        <v>584</v>
      </c>
    </row>
    <row r="425" ht="19.95" customHeight="true" spans="1:13">
      <c r="A425" s="16"/>
      <c r="B425" s="20"/>
      <c r="C425" s="17"/>
      <c r="D425" s="21"/>
      <c r="E425" s="21"/>
      <c r="F425" s="16"/>
      <c r="G425" s="20"/>
      <c r="H425" s="16" t="s">
        <v>541</v>
      </c>
      <c r="I425" s="16" t="s">
        <v>1257</v>
      </c>
      <c r="J425" s="20" t="s">
        <v>535</v>
      </c>
      <c r="K425" s="17" t="s">
        <v>560</v>
      </c>
      <c r="L425" s="17" t="s">
        <v>537</v>
      </c>
      <c r="M425" s="17" t="s">
        <v>552</v>
      </c>
    </row>
    <row r="426" ht="19.95" customHeight="true" spans="1:13">
      <c r="A426" s="16"/>
      <c r="B426" s="20"/>
      <c r="C426" s="17"/>
      <c r="D426" s="21"/>
      <c r="E426" s="21"/>
      <c r="F426" s="16"/>
      <c r="G426" s="20"/>
      <c r="H426" s="16" t="s">
        <v>586</v>
      </c>
      <c r="I426" s="16" t="s">
        <v>1258</v>
      </c>
      <c r="J426" s="20" t="s">
        <v>535</v>
      </c>
      <c r="K426" s="17" t="s">
        <v>560</v>
      </c>
      <c r="L426" s="17" t="s">
        <v>537</v>
      </c>
      <c r="M426" s="17" t="s">
        <v>584</v>
      </c>
    </row>
    <row r="427" ht="19.95" customHeight="true" spans="1:13">
      <c r="A427" s="16"/>
      <c r="B427" s="20"/>
      <c r="C427" s="17"/>
      <c r="D427" s="21"/>
      <c r="E427" s="21"/>
      <c r="F427" s="16"/>
      <c r="G427" s="20" t="s">
        <v>548</v>
      </c>
      <c r="H427" s="16" t="s">
        <v>556</v>
      </c>
      <c r="I427" s="16" t="s">
        <v>1259</v>
      </c>
      <c r="J427" s="20" t="s">
        <v>543</v>
      </c>
      <c r="K427" s="17" t="s">
        <v>544</v>
      </c>
      <c r="L427" s="17"/>
      <c r="M427" s="17" t="s">
        <v>575</v>
      </c>
    </row>
    <row r="428" ht="19.95" customHeight="true" spans="1:13">
      <c r="A428" s="16"/>
      <c r="B428" s="20"/>
      <c r="C428" s="17"/>
      <c r="D428" s="21"/>
      <c r="E428" s="21"/>
      <c r="F428" s="16"/>
      <c r="G428" s="20" t="s">
        <v>561</v>
      </c>
      <c r="H428" s="16" t="s">
        <v>562</v>
      </c>
      <c r="I428" s="16" t="s">
        <v>1260</v>
      </c>
      <c r="J428" s="20" t="s">
        <v>535</v>
      </c>
      <c r="K428" s="17" t="s">
        <v>588</v>
      </c>
      <c r="L428" s="17" t="s">
        <v>537</v>
      </c>
      <c r="M428" s="17" t="s">
        <v>538</v>
      </c>
    </row>
    <row r="429" s="1" customFormat="true" ht="19.95" customHeight="true" spans="1:13">
      <c r="A429" s="16"/>
      <c r="B429" s="16" t="s">
        <v>1261</v>
      </c>
      <c r="C429" s="17">
        <v>10</v>
      </c>
      <c r="D429" s="21">
        <v>800</v>
      </c>
      <c r="E429" s="21" t="s">
        <v>1262</v>
      </c>
      <c r="F429" s="16" t="s">
        <v>1263</v>
      </c>
      <c r="G429" s="20" t="s">
        <v>532</v>
      </c>
      <c r="H429" s="16" t="s">
        <v>533</v>
      </c>
      <c r="I429" s="16" t="s">
        <v>1264</v>
      </c>
      <c r="J429" s="20" t="s">
        <v>546</v>
      </c>
      <c r="K429" s="17" t="s">
        <v>1265</v>
      </c>
      <c r="L429" s="17" t="s">
        <v>867</v>
      </c>
      <c r="M429" s="17" t="s">
        <v>552</v>
      </c>
    </row>
    <row r="430" ht="19.95" customHeight="true" spans="1:13">
      <c r="A430" s="16"/>
      <c r="B430" s="20"/>
      <c r="C430" s="17"/>
      <c r="D430" s="21"/>
      <c r="E430" s="21"/>
      <c r="F430" s="16"/>
      <c r="G430" s="20"/>
      <c r="H430" s="16" t="s">
        <v>541</v>
      </c>
      <c r="I430" s="16" t="s">
        <v>1266</v>
      </c>
      <c r="J430" s="20" t="s">
        <v>535</v>
      </c>
      <c r="K430" s="17" t="s">
        <v>588</v>
      </c>
      <c r="L430" s="17" t="s">
        <v>537</v>
      </c>
      <c r="M430" s="17" t="s">
        <v>584</v>
      </c>
    </row>
    <row r="431" ht="19.95" customHeight="true" spans="1:13">
      <c r="A431" s="16"/>
      <c r="B431" s="20"/>
      <c r="C431" s="17"/>
      <c r="D431" s="21"/>
      <c r="E431" s="21"/>
      <c r="F431" s="16"/>
      <c r="G431" s="20"/>
      <c r="H431" s="16" t="s">
        <v>586</v>
      </c>
      <c r="I431" s="16" t="s">
        <v>1267</v>
      </c>
      <c r="J431" s="20" t="s">
        <v>535</v>
      </c>
      <c r="K431" s="17" t="s">
        <v>588</v>
      </c>
      <c r="L431" s="17" t="s">
        <v>537</v>
      </c>
      <c r="M431" s="17" t="s">
        <v>584</v>
      </c>
    </row>
    <row r="432" ht="19.95" customHeight="true" spans="1:13">
      <c r="A432" s="16"/>
      <c r="B432" s="20"/>
      <c r="C432" s="17"/>
      <c r="D432" s="21"/>
      <c r="E432" s="21"/>
      <c r="F432" s="16"/>
      <c r="G432" s="20" t="s">
        <v>548</v>
      </c>
      <c r="H432" s="16" t="s">
        <v>556</v>
      </c>
      <c r="I432" s="16" t="s">
        <v>1268</v>
      </c>
      <c r="J432" s="20" t="s">
        <v>543</v>
      </c>
      <c r="K432" s="17" t="s">
        <v>544</v>
      </c>
      <c r="L432" s="17"/>
      <c r="M432" s="17" t="s">
        <v>575</v>
      </c>
    </row>
    <row r="433" ht="19.95" customHeight="true" spans="1:13">
      <c r="A433" s="16"/>
      <c r="B433" s="20"/>
      <c r="C433" s="17"/>
      <c r="D433" s="21"/>
      <c r="E433" s="21"/>
      <c r="F433" s="16"/>
      <c r="G433" s="20" t="s">
        <v>561</v>
      </c>
      <c r="H433" s="16" t="s">
        <v>562</v>
      </c>
      <c r="I433" s="16" t="s">
        <v>1269</v>
      </c>
      <c r="J433" s="20" t="s">
        <v>535</v>
      </c>
      <c r="K433" s="17" t="s">
        <v>588</v>
      </c>
      <c r="L433" s="17" t="s">
        <v>537</v>
      </c>
      <c r="M433" s="17" t="s">
        <v>538</v>
      </c>
    </row>
    <row r="434" s="1" customFormat="true" ht="19.95" customHeight="true" spans="1:13">
      <c r="A434" s="16" t="s">
        <v>1270</v>
      </c>
      <c r="B434" s="16" t="s">
        <v>1271</v>
      </c>
      <c r="C434" s="17">
        <v>10</v>
      </c>
      <c r="D434" s="21">
        <v>524.8</v>
      </c>
      <c r="E434" s="21" t="s">
        <v>1272</v>
      </c>
      <c r="F434" s="16" t="s">
        <v>1273</v>
      </c>
      <c r="G434" s="20" t="s">
        <v>532</v>
      </c>
      <c r="H434" s="16" t="s">
        <v>533</v>
      </c>
      <c r="I434" s="16" t="s">
        <v>1274</v>
      </c>
      <c r="J434" s="20" t="s">
        <v>546</v>
      </c>
      <c r="K434" s="17" t="s">
        <v>1275</v>
      </c>
      <c r="L434" s="17" t="s">
        <v>867</v>
      </c>
      <c r="M434" s="17" t="s">
        <v>538</v>
      </c>
    </row>
    <row r="435" ht="19.95" customHeight="true" spans="1:13">
      <c r="A435" s="16"/>
      <c r="B435" s="20"/>
      <c r="C435" s="17"/>
      <c r="D435" s="21"/>
      <c r="E435" s="21"/>
      <c r="F435" s="16"/>
      <c r="G435" s="20"/>
      <c r="H435" s="16" t="s">
        <v>541</v>
      </c>
      <c r="I435" s="16" t="s">
        <v>1276</v>
      </c>
      <c r="J435" s="20" t="s">
        <v>535</v>
      </c>
      <c r="K435" s="17" t="s">
        <v>560</v>
      </c>
      <c r="L435" s="17" t="s">
        <v>537</v>
      </c>
      <c r="M435" s="17" t="s">
        <v>552</v>
      </c>
    </row>
    <row r="436" ht="19.95" customHeight="true" spans="1:13">
      <c r="A436" s="16"/>
      <c r="B436" s="20"/>
      <c r="C436" s="17"/>
      <c r="D436" s="21"/>
      <c r="E436" s="21"/>
      <c r="F436" s="16"/>
      <c r="G436" s="20"/>
      <c r="H436" s="16" t="s">
        <v>586</v>
      </c>
      <c r="I436" s="16" t="s">
        <v>1277</v>
      </c>
      <c r="J436" s="20" t="s">
        <v>551</v>
      </c>
      <c r="K436" s="17" t="s">
        <v>746</v>
      </c>
      <c r="L436" s="17" t="s">
        <v>1234</v>
      </c>
      <c r="M436" s="17" t="s">
        <v>538</v>
      </c>
    </row>
    <row r="437" ht="19.95" customHeight="true" spans="1:13">
      <c r="A437" s="16"/>
      <c r="B437" s="20"/>
      <c r="C437" s="17"/>
      <c r="D437" s="21"/>
      <c r="E437" s="21"/>
      <c r="F437" s="16"/>
      <c r="G437" s="20" t="s">
        <v>548</v>
      </c>
      <c r="H437" s="16" t="s">
        <v>556</v>
      </c>
      <c r="I437" s="16" t="s">
        <v>1278</v>
      </c>
      <c r="J437" s="20" t="s">
        <v>546</v>
      </c>
      <c r="K437" s="17" t="s">
        <v>1275</v>
      </c>
      <c r="L437" s="17" t="s">
        <v>1279</v>
      </c>
      <c r="M437" s="17" t="s">
        <v>552</v>
      </c>
    </row>
    <row r="438" ht="19.95" customHeight="true" spans="1:13">
      <c r="A438" s="16"/>
      <c r="B438" s="20"/>
      <c r="C438" s="17"/>
      <c r="D438" s="21"/>
      <c r="E438" s="21"/>
      <c r="F438" s="16"/>
      <c r="G438" s="20" t="s">
        <v>561</v>
      </c>
      <c r="H438" s="16" t="s">
        <v>562</v>
      </c>
      <c r="I438" s="16" t="s">
        <v>1280</v>
      </c>
      <c r="J438" s="20" t="s">
        <v>535</v>
      </c>
      <c r="K438" s="17" t="s">
        <v>669</v>
      </c>
      <c r="L438" s="17" t="s">
        <v>537</v>
      </c>
      <c r="M438" s="17" t="s">
        <v>538</v>
      </c>
    </row>
    <row r="439" ht="96" customHeight="true" spans="1:13">
      <c r="A439" s="16"/>
      <c r="B439" s="20"/>
      <c r="C439" s="17"/>
      <c r="D439" s="21"/>
      <c r="E439" s="21"/>
      <c r="F439" s="16"/>
      <c r="G439" s="20" t="s">
        <v>727</v>
      </c>
      <c r="H439" s="16" t="s">
        <v>728</v>
      </c>
      <c r="I439" s="16" t="s">
        <v>1281</v>
      </c>
      <c r="J439" s="20" t="s">
        <v>546</v>
      </c>
      <c r="K439" s="17" t="s">
        <v>1282</v>
      </c>
      <c r="L439" s="17" t="s">
        <v>555</v>
      </c>
      <c r="M439" s="17" t="s">
        <v>552</v>
      </c>
    </row>
    <row r="440" s="1" customFormat="true" ht="24" customHeight="true" spans="1:13">
      <c r="A440" s="23" t="s">
        <v>1283</v>
      </c>
      <c r="B440" s="23" t="s">
        <v>1284</v>
      </c>
      <c r="C440" s="17">
        <v>10</v>
      </c>
      <c r="D440" s="21">
        <v>810.23</v>
      </c>
      <c r="E440" s="21" t="s">
        <v>1285</v>
      </c>
      <c r="F440" s="16" t="s">
        <v>1286</v>
      </c>
      <c r="G440" s="20" t="s">
        <v>532</v>
      </c>
      <c r="H440" s="16" t="s">
        <v>533</v>
      </c>
      <c r="I440" s="16" t="s">
        <v>1287</v>
      </c>
      <c r="J440" s="20" t="s">
        <v>535</v>
      </c>
      <c r="K440" s="17" t="s">
        <v>701</v>
      </c>
      <c r="L440" s="17" t="s">
        <v>869</v>
      </c>
      <c r="M440" s="17" t="s">
        <v>552</v>
      </c>
    </row>
    <row r="441" ht="27" customHeight="true" spans="1:13">
      <c r="A441" s="23"/>
      <c r="B441" s="23"/>
      <c r="C441" s="17"/>
      <c r="D441" s="21"/>
      <c r="E441" s="21"/>
      <c r="F441" s="16"/>
      <c r="G441" s="20"/>
      <c r="H441" s="16" t="s">
        <v>541</v>
      </c>
      <c r="I441" s="16" t="s">
        <v>1288</v>
      </c>
      <c r="J441" s="20" t="s">
        <v>535</v>
      </c>
      <c r="K441" s="17" t="s">
        <v>669</v>
      </c>
      <c r="L441" s="17" t="s">
        <v>537</v>
      </c>
      <c r="M441" s="17" t="s">
        <v>552</v>
      </c>
    </row>
    <row r="442" ht="25" customHeight="true" spans="1:13">
      <c r="A442" s="23"/>
      <c r="B442" s="23"/>
      <c r="C442" s="17"/>
      <c r="D442" s="21"/>
      <c r="E442" s="21"/>
      <c r="F442" s="16"/>
      <c r="G442" s="20"/>
      <c r="H442" s="16" t="s">
        <v>586</v>
      </c>
      <c r="I442" s="16" t="s">
        <v>1289</v>
      </c>
      <c r="J442" s="20" t="s">
        <v>535</v>
      </c>
      <c r="K442" s="17" t="s">
        <v>669</v>
      </c>
      <c r="L442" s="17" t="s">
        <v>537</v>
      </c>
      <c r="M442" s="17" t="s">
        <v>538</v>
      </c>
    </row>
    <row r="443" ht="24" customHeight="true" spans="1:13">
      <c r="A443" s="23"/>
      <c r="B443" s="23"/>
      <c r="C443" s="17"/>
      <c r="D443" s="21"/>
      <c r="E443" s="21"/>
      <c r="F443" s="16"/>
      <c r="G443" s="20" t="s">
        <v>548</v>
      </c>
      <c r="H443" s="16" t="s">
        <v>556</v>
      </c>
      <c r="I443" s="16" t="s">
        <v>1290</v>
      </c>
      <c r="J443" s="20" t="s">
        <v>543</v>
      </c>
      <c r="K443" s="17" t="s">
        <v>544</v>
      </c>
      <c r="L443" s="17"/>
      <c r="M443" s="17" t="s">
        <v>575</v>
      </c>
    </row>
    <row r="444" ht="28" customHeight="true" spans="1:13">
      <c r="A444" s="23"/>
      <c r="B444" s="23"/>
      <c r="C444" s="17"/>
      <c r="D444" s="21"/>
      <c r="E444" s="21"/>
      <c r="F444" s="16"/>
      <c r="G444" s="20" t="s">
        <v>561</v>
      </c>
      <c r="H444" s="16" t="s">
        <v>562</v>
      </c>
      <c r="I444" s="16" t="s">
        <v>1291</v>
      </c>
      <c r="J444" s="20" t="s">
        <v>535</v>
      </c>
      <c r="K444" s="17" t="s">
        <v>669</v>
      </c>
      <c r="L444" s="17" t="s">
        <v>537</v>
      </c>
      <c r="M444" s="17" t="s">
        <v>538</v>
      </c>
    </row>
    <row r="445" s="1" customFormat="true" ht="25" customHeight="true" spans="1:13">
      <c r="A445" s="23"/>
      <c r="B445" s="23"/>
      <c r="C445" s="17"/>
      <c r="D445" s="21"/>
      <c r="E445" s="21"/>
      <c r="F445" s="16"/>
      <c r="G445" s="20" t="s">
        <v>532</v>
      </c>
      <c r="H445" s="16" t="s">
        <v>533</v>
      </c>
      <c r="I445" s="16" t="s">
        <v>1292</v>
      </c>
      <c r="J445" s="20" t="s">
        <v>535</v>
      </c>
      <c r="K445" s="17" t="s">
        <v>704</v>
      </c>
      <c r="L445" s="17" t="s">
        <v>1058</v>
      </c>
      <c r="M445" s="17" t="s">
        <v>552</v>
      </c>
    </row>
    <row r="446" ht="50" customHeight="true" spans="1:13">
      <c r="A446" s="23" t="s">
        <v>1283</v>
      </c>
      <c r="B446" s="23" t="s">
        <v>1293</v>
      </c>
      <c r="C446" s="17">
        <v>10</v>
      </c>
      <c r="D446" s="34">
        <v>8105</v>
      </c>
      <c r="E446" s="34">
        <v>8845.05</v>
      </c>
      <c r="F446" s="16" t="s">
        <v>1294</v>
      </c>
      <c r="G446" s="20" t="s">
        <v>532</v>
      </c>
      <c r="H446" s="16" t="s">
        <v>541</v>
      </c>
      <c r="I446" s="16" t="s">
        <v>1295</v>
      </c>
      <c r="J446" s="20" t="s">
        <v>535</v>
      </c>
      <c r="K446" s="17" t="s">
        <v>566</v>
      </c>
      <c r="L446" s="17" t="s">
        <v>537</v>
      </c>
      <c r="M446" s="17" t="s">
        <v>552</v>
      </c>
    </row>
    <row r="447" ht="87" customHeight="true" spans="1:13">
      <c r="A447" s="23"/>
      <c r="B447" s="23"/>
      <c r="C447" s="17"/>
      <c r="D447" s="34"/>
      <c r="E447" s="34"/>
      <c r="F447" s="16"/>
      <c r="G447" s="20"/>
      <c r="H447" s="16" t="s">
        <v>586</v>
      </c>
      <c r="I447" s="16" t="s">
        <v>587</v>
      </c>
      <c r="J447" s="20" t="s">
        <v>535</v>
      </c>
      <c r="K447" s="17" t="s">
        <v>566</v>
      </c>
      <c r="L447" s="17" t="s">
        <v>537</v>
      </c>
      <c r="M447" s="17" t="s">
        <v>552</v>
      </c>
    </row>
    <row r="448" ht="85" customHeight="true" spans="1:13">
      <c r="A448" s="23"/>
      <c r="B448" s="23"/>
      <c r="C448" s="17"/>
      <c r="D448" s="34"/>
      <c r="E448" s="34"/>
      <c r="F448" s="16"/>
      <c r="G448" s="20" t="s">
        <v>548</v>
      </c>
      <c r="H448" s="16" t="s">
        <v>556</v>
      </c>
      <c r="I448" s="16" t="s">
        <v>1296</v>
      </c>
      <c r="J448" s="20" t="s">
        <v>543</v>
      </c>
      <c r="K448" s="17" t="s">
        <v>544</v>
      </c>
      <c r="L448" s="17"/>
      <c r="M448" s="17" t="s">
        <v>575</v>
      </c>
    </row>
    <row r="449" s="1" customFormat="true" ht="19.95" customHeight="true" spans="1:13">
      <c r="A449" s="23"/>
      <c r="B449" s="16" t="s">
        <v>1297</v>
      </c>
      <c r="C449" s="17">
        <v>10</v>
      </c>
      <c r="D449" s="18">
        <v>14000</v>
      </c>
      <c r="E449" s="21" t="s">
        <v>1298</v>
      </c>
      <c r="F449" s="16" t="s">
        <v>1299</v>
      </c>
      <c r="G449" s="20" t="s">
        <v>532</v>
      </c>
      <c r="H449" s="16" t="s">
        <v>533</v>
      </c>
      <c r="I449" s="16" t="s">
        <v>1300</v>
      </c>
      <c r="J449" s="20" t="s">
        <v>535</v>
      </c>
      <c r="K449" s="17" t="s">
        <v>662</v>
      </c>
      <c r="L449" s="17" t="s">
        <v>1058</v>
      </c>
      <c r="M449" s="17" t="s">
        <v>538</v>
      </c>
    </row>
    <row r="450" ht="19.95" customHeight="true" spans="1:13">
      <c r="A450" s="23"/>
      <c r="B450" s="20"/>
      <c r="C450" s="17"/>
      <c r="D450" s="21"/>
      <c r="E450" s="21"/>
      <c r="F450" s="16"/>
      <c r="G450" s="20"/>
      <c r="H450" s="16" t="s">
        <v>541</v>
      </c>
      <c r="I450" s="16" t="s">
        <v>1301</v>
      </c>
      <c r="J450" s="20" t="s">
        <v>535</v>
      </c>
      <c r="K450" s="17" t="s">
        <v>552</v>
      </c>
      <c r="L450" s="17" t="s">
        <v>537</v>
      </c>
      <c r="M450" s="17" t="s">
        <v>575</v>
      </c>
    </row>
    <row r="451" ht="19.95" customHeight="true" spans="1:13">
      <c r="A451" s="23"/>
      <c r="B451" s="20"/>
      <c r="C451" s="17"/>
      <c r="D451" s="21"/>
      <c r="E451" s="21"/>
      <c r="F451" s="16"/>
      <c r="G451" s="20"/>
      <c r="H451" s="16" t="s">
        <v>586</v>
      </c>
      <c r="I451" s="16" t="s">
        <v>587</v>
      </c>
      <c r="J451" s="20" t="s">
        <v>535</v>
      </c>
      <c r="K451" s="17" t="s">
        <v>552</v>
      </c>
      <c r="L451" s="17" t="s">
        <v>537</v>
      </c>
      <c r="M451" s="17" t="s">
        <v>538</v>
      </c>
    </row>
    <row r="452" ht="19.95" customHeight="true" spans="1:13">
      <c r="A452" s="23"/>
      <c r="B452" s="20"/>
      <c r="C452" s="17"/>
      <c r="D452" s="21"/>
      <c r="E452" s="21"/>
      <c r="F452" s="16"/>
      <c r="G452" s="20" t="s">
        <v>548</v>
      </c>
      <c r="H452" s="16" t="s">
        <v>556</v>
      </c>
      <c r="I452" s="16" t="s">
        <v>1302</v>
      </c>
      <c r="J452" s="20" t="s">
        <v>535</v>
      </c>
      <c r="K452" s="17" t="s">
        <v>662</v>
      </c>
      <c r="L452" s="17" t="s">
        <v>1058</v>
      </c>
      <c r="M452" s="17" t="s">
        <v>575</v>
      </c>
    </row>
    <row r="453" ht="19.95" customHeight="true" spans="1:13">
      <c r="A453" s="23"/>
      <c r="B453" s="20"/>
      <c r="C453" s="17"/>
      <c r="D453" s="21"/>
      <c r="E453" s="21"/>
      <c r="F453" s="16"/>
      <c r="G453" s="20" t="s">
        <v>561</v>
      </c>
      <c r="H453" s="16" t="s">
        <v>562</v>
      </c>
      <c r="I453" s="16" t="s">
        <v>1303</v>
      </c>
      <c r="J453" s="20" t="s">
        <v>543</v>
      </c>
      <c r="K453" s="17" t="s">
        <v>544</v>
      </c>
      <c r="L453" s="17"/>
      <c r="M453" s="17" t="s">
        <v>538</v>
      </c>
    </row>
    <row r="454" s="1" customFormat="true" ht="19.95" customHeight="true" spans="1:13">
      <c r="A454" s="23"/>
      <c r="B454" s="16" t="s">
        <v>1304</v>
      </c>
      <c r="C454" s="17">
        <v>10</v>
      </c>
      <c r="D454" s="18">
        <v>3458</v>
      </c>
      <c r="E454" s="21" t="s">
        <v>1305</v>
      </c>
      <c r="F454" s="16" t="s">
        <v>1306</v>
      </c>
      <c r="G454" s="20" t="s">
        <v>532</v>
      </c>
      <c r="H454" s="16" t="s">
        <v>533</v>
      </c>
      <c r="I454" s="16" t="s">
        <v>1307</v>
      </c>
      <c r="J454" s="20" t="s">
        <v>551</v>
      </c>
      <c r="K454" s="17" t="s">
        <v>1308</v>
      </c>
      <c r="L454" s="17" t="s">
        <v>555</v>
      </c>
      <c r="M454" s="17" t="s">
        <v>552</v>
      </c>
    </row>
    <row r="455" ht="26" customHeight="true" spans="1:13">
      <c r="A455" s="23"/>
      <c r="B455" s="20"/>
      <c r="C455" s="17"/>
      <c r="D455" s="21"/>
      <c r="E455" s="21"/>
      <c r="F455" s="16"/>
      <c r="G455" s="20"/>
      <c r="H455" s="16" t="s">
        <v>541</v>
      </c>
      <c r="I455" s="16" t="s">
        <v>1309</v>
      </c>
      <c r="J455" s="20" t="s">
        <v>535</v>
      </c>
      <c r="K455" s="17" t="s">
        <v>566</v>
      </c>
      <c r="L455" s="17" t="s">
        <v>537</v>
      </c>
      <c r="M455" s="17" t="s">
        <v>552</v>
      </c>
    </row>
    <row r="456" ht="19.95" customHeight="true" spans="1:13">
      <c r="A456" s="23"/>
      <c r="B456" s="20"/>
      <c r="C456" s="17"/>
      <c r="D456" s="21"/>
      <c r="E456" s="21"/>
      <c r="F456" s="16"/>
      <c r="G456" s="20"/>
      <c r="H456" s="16" t="s">
        <v>586</v>
      </c>
      <c r="I456" s="16" t="s">
        <v>1310</v>
      </c>
      <c r="J456" s="20" t="s">
        <v>551</v>
      </c>
      <c r="K456" s="17" t="s">
        <v>704</v>
      </c>
      <c r="L456" s="17" t="s">
        <v>598</v>
      </c>
      <c r="M456" s="17" t="s">
        <v>552</v>
      </c>
    </row>
    <row r="457" ht="19.95" customHeight="true" spans="1:13">
      <c r="A457" s="23"/>
      <c r="B457" s="20"/>
      <c r="C457" s="17"/>
      <c r="D457" s="21"/>
      <c r="E457" s="21"/>
      <c r="F457" s="16"/>
      <c r="G457" s="20" t="s">
        <v>548</v>
      </c>
      <c r="H457" s="16" t="s">
        <v>556</v>
      </c>
      <c r="I457" s="16" t="s">
        <v>1311</v>
      </c>
      <c r="J457" s="20" t="s">
        <v>543</v>
      </c>
      <c r="K457" s="17" t="s">
        <v>544</v>
      </c>
      <c r="L457" s="17"/>
      <c r="M457" s="17" t="s">
        <v>575</v>
      </c>
    </row>
    <row r="458" s="1" customFormat="true" ht="19.95" customHeight="true" spans="1:13">
      <c r="A458" s="23" t="s">
        <v>1312</v>
      </c>
      <c r="B458" s="16" t="s">
        <v>1313</v>
      </c>
      <c r="C458" s="17">
        <v>10</v>
      </c>
      <c r="D458" s="21">
        <v>825.53</v>
      </c>
      <c r="E458" s="21" t="s">
        <v>1314</v>
      </c>
      <c r="F458" s="16" t="s">
        <v>1315</v>
      </c>
      <c r="G458" s="20" t="s">
        <v>532</v>
      </c>
      <c r="H458" s="16" t="s">
        <v>533</v>
      </c>
      <c r="I458" s="16" t="s">
        <v>1316</v>
      </c>
      <c r="J458" s="20" t="s">
        <v>535</v>
      </c>
      <c r="K458" s="17" t="s">
        <v>604</v>
      </c>
      <c r="L458" s="17" t="s">
        <v>610</v>
      </c>
      <c r="M458" s="17" t="s">
        <v>552</v>
      </c>
    </row>
    <row r="459" ht="19.95" customHeight="true" spans="1:13">
      <c r="A459" s="23"/>
      <c r="B459" s="20"/>
      <c r="C459" s="17"/>
      <c r="D459" s="21"/>
      <c r="E459" s="21"/>
      <c r="F459" s="16"/>
      <c r="G459" s="20"/>
      <c r="H459" s="16" t="s">
        <v>541</v>
      </c>
      <c r="I459" s="16" t="s">
        <v>1317</v>
      </c>
      <c r="J459" s="20" t="s">
        <v>543</v>
      </c>
      <c r="K459" s="17" t="s">
        <v>544</v>
      </c>
      <c r="L459" s="17"/>
      <c r="M459" s="17" t="s">
        <v>552</v>
      </c>
    </row>
    <row r="460" ht="19.95" customHeight="true" spans="1:13">
      <c r="A460" s="23"/>
      <c r="B460" s="20"/>
      <c r="C460" s="17"/>
      <c r="D460" s="21"/>
      <c r="E460" s="21"/>
      <c r="F460" s="16"/>
      <c r="G460" s="20"/>
      <c r="H460" s="16" t="s">
        <v>586</v>
      </c>
      <c r="I460" s="16" t="s">
        <v>1318</v>
      </c>
      <c r="J460" s="20" t="s">
        <v>551</v>
      </c>
      <c r="K460" s="17" t="s">
        <v>704</v>
      </c>
      <c r="L460" s="17" t="s">
        <v>598</v>
      </c>
      <c r="M460" s="17" t="s">
        <v>538</v>
      </c>
    </row>
    <row r="461" ht="19.95" customHeight="true" spans="1:13">
      <c r="A461" s="23"/>
      <c r="B461" s="20"/>
      <c r="C461" s="17"/>
      <c r="D461" s="21"/>
      <c r="E461" s="21"/>
      <c r="F461" s="16"/>
      <c r="G461" s="20" t="s">
        <v>548</v>
      </c>
      <c r="H461" s="16" t="s">
        <v>556</v>
      </c>
      <c r="I461" s="16" t="s">
        <v>1319</v>
      </c>
      <c r="J461" s="20" t="s">
        <v>543</v>
      </c>
      <c r="K461" s="17" t="s">
        <v>544</v>
      </c>
      <c r="L461" s="17"/>
      <c r="M461" s="17" t="s">
        <v>575</v>
      </c>
    </row>
    <row r="462" ht="19.95" customHeight="true" spans="1:13">
      <c r="A462" s="23"/>
      <c r="B462" s="20"/>
      <c r="C462" s="17"/>
      <c r="D462" s="21"/>
      <c r="E462" s="21"/>
      <c r="F462" s="16"/>
      <c r="G462" s="20" t="s">
        <v>561</v>
      </c>
      <c r="H462" s="16" t="s">
        <v>562</v>
      </c>
      <c r="I462" s="16" t="s">
        <v>725</v>
      </c>
      <c r="J462" s="20" t="s">
        <v>535</v>
      </c>
      <c r="K462" s="17" t="s">
        <v>560</v>
      </c>
      <c r="L462" s="17" t="s">
        <v>537</v>
      </c>
      <c r="M462" s="17" t="s">
        <v>538</v>
      </c>
    </row>
    <row r="463" s="1" customFormat="true" ht="19.95" customHeight="true" spans="1:13">
      <c r="A463" s="23"/>
      <c r="B463" s="16" t="s">
        <v>1320</v>
      </c>
      <c r="C463" s="17">
        <v>10</v>
      </c>
      <c r="D463" s="21">
        <v>679.25</v>
      </c>
      <c r="E463" s="21" t="s">
        <v>1321</v>
      </c>
      <c r="F463" s="16" t="s">
        <v>1322</v>
      </c>
      <c r="G463" s="20" t="s">
        <v>532</v>
      </c>
      <c r="H463" s="16" t="s">
        <v>533</v>
      </c>
      <c r="I463" s="16" t="s">
        <v>1323</v>
      </c>
      <c r="J463" s="20" t="s">
        <v>535</v>
      </c>
      <c r="K463" s="17" t="s">
        <v>633</v>
      </c>
      <c r="L463" s="17" t="s">
        <v>1212</v>
      </c>
      <c r="M463" s="17" t="s">
        <v>538</v>
      </c>
    </row>
    <row r="464" ht="19.95" customHeight="true" spans="1:13">
      <c r="A464" s="23"/>
      <c r="B464" s="20"/>
      <c r="C464" s="17"/>
      <c r="D464" s="21"/>
      <c r="E464" s="21"/>
      <c r="F464" s="16"/>
      <c r="G464" s="20"/>
      <c r="H464" s="20"/>
      <c r="I464" s="16" t="s">
        <v>1324</v>
      </c>
      <c r="J464" s="20" t="s">
        <v>535</v>
      </c>
      <c r="K464" s="17" t="s">
        <v>1325</v>
      </c>
      <c r="L464" s="17" t="s">
        <v>867</v>
      </c>
      <c r="M464" s="17" t="s">
        <v>538</v>
      </c>
    </row>
    <row r="465" ht="19.95" customHeight="true" spans="1:13">
      <c r="A465" s="23"/>
      <c r="B465" s="20"/>
      <c r="C465" s="17"/>
      <c r="D465" s="21"/>
      <c r="E465" s="21"/>
      <c r="F465" s="16"/>
      <c r="G465" s="20"/>
      <c r="H465" s="20"/>
      <c r="I465" s="16" t="s">
        <v>1326</v>
      </c>
      <c r="J465" s="20" t="s">
        <v>535</v>
      </c>
      <c r="K465" s="17" t="s">
        <v>662</v>
      </c>
      <c r="L465" s="17" t="s">
        <v>1327</v>
      </c>
      <c r="M465" s="17" t="s">
        <v>538</v>
      </c>
    </row>
    <row r="466" ht="19.95" customHeight="true" spans="1:13">
      <c r="A466" s="23"/>
      <c r="B466" s="20"/>
      <c r="C466" s="17"/>
      <c r="D466" s="21"/>
      <c r="E466" s="21"/>
      <c r="F466" s="16"/>
      <c r="G466" s="20"/>
      <c r="H466" s="16" t="s">
        <v>541</v>
      </c>
      <c r="I466" s="16" t="s">
        <v>1328</v>
      </c>
      <c r="J466" s="20" t="s">
        <v>546</v>
      </c>
      <c r="K466" s="17" t="s">
        <v>560</v>
      </c>
      <c r="L466" s="17" t="s">
        <v>537</v>
      </c>
      <c r="M466" s="17" t="s">
        <v>552</v>
      </c>
    </row>
    <row r="467" ht="19.95" customHeight="true" spans="1:13">
      <c r="A467" s="23"/>
      <c r="B467" s="20"/>
      <c r="C467" s="17"/>
      <c r="D467" s="21"/>
      <c r="E467" s="21"/>
      <c r="F467" s="16"/>
      <c r="G467" s="20" t="s">
        <v>548</v>
      </c>
      <c r="H467" s="16" t="s">
        <v>556</v>
      </c>
      <c r="I467" s="16" t="s">
        <v>1329</v>
      </c>
      <c r="J467" s="20" t="s">
        <v>543</v>
      </c>
      <c r="K467" s="17" t="s">
        <v>544</v>
      </c>
      <c r="L467" s="17"/>
      <c r="M467" s="17" t="s">
        <v>538</v>
      </c>
    </row>
    <row r="468" ht="19.95" customHeight="true" spans="1:13">
      <c r="A468" s="23"/>
      <c r="B468" s="20"/>
      <c r="C468" s="17"/>
      <c r="D468" s="21"/>
      <c r="E468" s="21"/>
      <c r="F468" s="16"/>
      <c r="G468" s="20"/>
      <c r="H468" s="20"/>
      <c r="I468" s="16" t="s">
        <v>1330</v>
      </c>
      <c r="J468" s="20" t="s">
        <v>543</v>
      </c>
      <c r="K468" s="17" t="s">
        <v>544</v>
      </c>
      <c r="L468" s="17"/>
      <c r="M468" s="17" t="s">
        <v>538</v>
      </c>
    </row>
    <row r="469" ht="19.95" customHeight="true" spans="1:13">
      <c r="A469" s="23"/>
      <c r="B469" s="20"/>
      <c r="C469" s="17"/>
      <c r="D469" s="21"/>
      <c r="E469" s="21"/>
      <c r="F469" s="16"/>
      <c r="G469" s="20"/>
      <c r="H469" s="16" t="s">
        <v>1237</v>
      </c>
      <c r="I469" s="16" t="s">
        <v>1331</v>
      </c>
      <c r="J469" s="20" t="s">
        <v>543</v>
      </c>
      <c r="K469" s="17" t="s">
        <v>544</v>
      </c>
      <c r="L469" s="17"/>
      <c r="M469" s="17" t="s">
        <v>538</v>
      </c>
    </row>
    <row r="470" ht="30" customHeight="true" spans="1:13">
      <c r="A470" s="23"/>
      <c r="B470" s="20"/>
      <c r="C470" s="17"/>
      <c r="D470" s="21"/>
      <c r="E470" s="21"/>
      <c r="F470" s="16"/>
      <c r="G470" s="20" t="s">
        <v>561</v>
      </c>
      <c r="H470" s="16" t="s">
        <v>562</v>
      </c>
      <c r="I470" s="16" t="s">
        <v>1332</v>
      </c>
      <c r="J470" s="20" t="s">
        <v>535</v>
      </c>
      <c r="K470" s="17" t="s">
        <v>588</v>
      </c>
      <c r="L470" s="17" t="s">
        <v>537</v>
      </c>
      <c r="M470" s="17" t="s">
        <v>538</v>
      </c>
    </row>
    <row r="471" s="1" customFormat="true" ht="19.9" customHeight="true" spans="1:14">
      <c r="A471" s="23" t="s">
        <v>1312</v>
      </c>
      <c r="B471" s="16" t="s">
        <v>1333</v>
      </c>
      <c r="C471" s="17">
        <v>10</v>
      </c>
      <c r="D471" s="21" t="s">
        <v>1334</v>
      </c>
      <c r="E471" s="21" t="s">
        <v>1335</v>
      </c>
      <c r="F471" s="16" t="s">
        <v>1336</v>
      </c>
      <c r="G471" s="20" t="s">
        <v>532</v>
      </c>
      <c r="H471" s="16" t="s">
        <v>533</v>
      </c>
      <c r="I471" s="16" t="s">
        <v>1337</v>
      </c>
      <c r="J471" s="20" t="s">
        <v>546</v>
      </c>
      <c r="K471" s="17" t="s">
        <v>1338</v>
      </c>
      <c r="L471" s="17" t="s">
        <v>1339</v>
      </c>
      <c r="M471" s="17" t="s">
        <v>552</v>
      </c>
      <c r="N471" s="38"/>
    </row>
    <row r="472" s="1" customFormat="true" ht="19.9" customHeight="true" spans="1:14">
      <c r="A472" s="23"/>
      <c r="B472" s="20"/>
      <c r="C472" s="17"/>
      <c r="D472" s="21"/>
      <c r="E472" s="21"/>
      <c r="F472" s="16"/>
      <c r="G472" s="20"/>
      <c r="H472" s="16" t="s">
        <v>541</v>
      </c>
      <c r="I472" s="16" t="s">
        <v>1340</v>
      </c>
      <c r="J472" s="20" t="s">
        <v>535</v>
      </c>
      <c r="K472" s="17" t="s">
        <v>588</v>
      </c>
      <c r="L472" s="17" t="s">
        <v>537</v>
      </c>
      <c r="M472" s="17" t="s">
        <v>552</v>
      </c>
      <c r="N472" s="38"/>
    </row>
    <row r="473" s="1" customFormat="true" ht="19.9" customHeight="true" spans="1:14">
      <c r="A473" s="23"/>
      <c r="B473" s="20"/>
      <c r="C473" s="17"/>
      <c r="D473" s="21"/>
      <c r="E473" s="21"/>
      <c r="F473" s="16"/>
      <c r="G473" s="20"/>
      <c r="H473" s="16" t="s">
        <v>586</v>
      </c>
      <c r="I473" s="16" t="s">
        <v>1341</v>
      </c>
      <c r="J473" s="20" t="s">
        <v>535</v>
      </c>
      <c r="K473" s="17" t="s">
        <v>588</v>
      </c>
      <c r="L473" s="17" t="s">
        <v>537</v>
      </c>
      <c r="M473" s="17" t="s">
        <v>538</v>
      </c>
      <c r="N473" s="38"/>
    </row>
    <row r="474" s="1" customFormat="true" ht="30" customHeight="true" spans="1:14">
      <c r="A474" s="23"/>
      <c r="B474" s="20"/>
      <c r="C474" s="17"/>
      <c r="D474" s="21"/>
      <c r="E474" s="21"/>
      <c r="F474" s="16"/>
      <c r="G474" s="20" t="s">
        <v>548</v>
      </c>
      <c r="H474" s="16" t="s">
        <v>556</v>
      </c>
      <c r="I474" s="16" t="s">
        <v>1342</v>
      </c>
      <c r="J474" s="20" t="s">
        <v>543</v>
      </c>
      <c r="K474" s="17" t="s">
        <v>753</v>
      </c>
      <c r="L474" s="17"/>
      <c r="M474" s="17" t="s">
        <v>575</v>
      </c>
      <c r="N474" s="38"/>
    </row>
    <row r="475" s="1" customFormat="true" ht="19.9" customHeight="true" spans="1:14">
      <c r="A475" s="23"/>
      <c r="B475" s="20"/>
      <c r="C475" s="17"/>
      <c r="D475" s="21"/>
      <c r="E475" s="21"/>
      <c r="F475" s="16"/>
      <c r="G475" s="20" t="s">
        <v>561</v>
      </c>
      <c r="H475" s="16" t="s">
        <v>562</v>
      </c>
      <c r="I475" s="16" t="s">
        <v>1343</v>
      </c>
      <c r="J475" s="20" t="s">
        <v>543</v>
      </c>
      <c r="K475" s="17" t="s">
        <v>753</v>
      </c>
      <c r="L475" s="17"/>
      <c r="M475" s="17" t="s">
        <v>538</v>
      </c>
      <c r="N475" s="38"/>
    </row>
    <row r="476" s="1" customFormat="true" ht="19.9" customHeight="true" spans="1:14">
      <c r="A476" s="23"/>
      <c r="B476" s="16" t="s">
        <v>1344</v>
      </c>
      <c r="C476" s="17">
        <v>10</v>
      </c>
      <c r="D476" s="21" t="s">
        <v>1345</v>
      </c>
      <c r="E476" s="21" t="s">
        <v>1010</v>
      </c>
      <c r="F476" s="16" t="s">
        <v>1346</v>
      </c>
      <c r="G476" s="20" t="s">
        <v>532</v>
      </c>
      <c r="H476" s="16" t="s">
        <v>533</v>
      </c>
      <c r="I476" s="16" t="s">
        <v>1347</v>
      </c>
      <c r="J476" s="20" t="s">
        <v>546</v>
      </c>
      <c r="K476" s="17" t="s">
        <v>1348</v>
      </c>
      <c r="L476" s="17" t="s">
        <v>1349</v>
      </c>
      <c r="M476" s="17" t="s">
        <v>552</v>
      </c>
      <c r="N476" s="38"/>
    </row>
    <row r="477" s="1" customFormat="true" ht="19.9" customHeight="true" spans="1:14">
      <c r="A477" s="23"/>
      <c r="B477" s="20"/>
      <c r="C477" s="17"/>
      <c r="D477" s="21"/>
      <c r="E477" s="21"/>
      <c r="F477" s="16"/>
      <c r="G477" s="20"/>
      <c r="H477" s="16" t="s">
        <v>541</v>
      </c>
      <c r="I477" s="16" t="s">
        <v>1027</v>
      </c>
      <c r="J477" s="20" t="s">
        <v>535</v>
      </c>
      <c r="K477" s="17" t="s">
        <v>669</v>
      </c>
      <c r="L477" s="17" t="s">
        <v>537</v>
      </c>
      <c r="M477" s="17" t="s">
        <v>552</v>
      </c>
      <c r="N477" s="38"/>
    </row>
    <row r="478" s="1" customFormat="true" ht="19.9" customHeight="true" spans="1:14">
      <c r="A478" s="23"/>
      <c r="B478" s="20"/>
      <c r="C478" s="17"/>
      <c r="D478" s="21"/>
      <c r="E478" s="21"/>
      <c r="F478" s="16"/>
      <c r="G478" s="20"/>
      <c r="H478" s="16" t="s">
        <v>586</v>
      </c>
      <c r="I478" s="16" t="s">
        <v>1350</v>
      </c>
      <c r="J478" s="20" t="s">
        <v>535</v>
      </c>
      <c r="K478" s="17" t="s">
        <v>669</v>
      </c>
      <c r="L478" s="17" t="s">
        <v>537</v>
      </c>
      <c r="M478" s="17" t="s">
        <v>538</v>
      </c>
      <c r="N478" s="38"/>
    </row>
    <row r="479" s="1" customFormat="true" ht="31" customHeight="true" spans="1:14">
      <c r="A479" s="23"/>
      <c r="B479" s="20"/>
      <c r="C479" s="17"/>
      <c r="D479" s="21"/>
      <c r="E479" s="21"/>
      <c r="F479" s="16"/>
      <c r="G479" s="20" t="s">
        <v>548</v>
      </c>
      <c r="H479" s="16" t="s">
        <v>556</v>
      </c>
      <c r="I479" s="16" t="s">
        <v>1351</v>
      </c>
      <c r="J479" s="20" t="s">
        <v>543</v>
      </c>
      <c r="K479" s="17" t="s">
        <v>753</v>
      </c>
      <c r="L479" s="17"/>
      <c r="M479" s="17" t="s">
        <v>575</v>
      </c>
      <c r="N479" s="38"/>
    </row>
    <row r="480" s="1" customFormat="true" ht="48" customHeight="true" spans="1:14">
      <c r="A480" s="23"/>
      <c r="B480" s="20"/>
      <c r="C480" s="17"/>
      <c r="D480" s="21"/>
      <c r="E480" s="21"/>
      <c r="F480" s="16"/>
      <c r="G480" s="20" t="s">
        <v>561</v>
      </c>
      <c r="H480" s="16" t="s">
        <v>562</v>
      </c>
      <c r="I480" s="16" t="s">
        <v>725</v>
      </c>
      <c r="J480" s="20" t="s">
        <v>543</v>
      </c>
      <c r="K480" s="17" t="s">
        <v>753</v>
      </c>
      <c r="L480" s="17"/>
      <c r="M480" s="17" t="s">
        <v>538</v>
      </c>
      <c r="N480" s="38"/>
    </row>
    <row r="481" s="1" customFormat="true" ht="19.9" customHeight="true" spans="1:14">
      <c r="A481" s="23"/>
      <c r="B481" s="16" t="s">
        <v>1352</v>
      </c>
      <c r="C481" s="17">
        <v>10</v>
      </c>
      <c r="D481" s="21" t="s">
        <v>1353</v>
      </c>
      <c r="E481" s="21" t="s">
        <v>1354</v>
      </c>
      <c r="F481" s="16" t="s">
        <v>1355</v>
      </c>
      <c r="G481" s="20" t="s">
        <v>532</v>
      </c>
      <c r="H481" s="16" t="s">
        <v>533</v>
      </c>
      <c r="I481" s="16" t="s">
        <v>1177</v>
      </c>
      <c r="J481" s="20" t="s">
        <v>535</v>
      </c>
      <c r="K481" s="17" t="s">
        <v>1356</v>
      </c>
      <c r="L481" s="17" t="s">
        <v>1175</v>
      </c>
      <c r="M481" s="17" t="s">
        <v>1357</v>
      </c>
      <c r="N481" s="38"/>
    </row>
    <row r="482" s="1" customFormat="true" ht="19.9" customHeight="true" spans="1:14">
      <c r="A482" s="23"/>
      <c r="B482" s="20"/>
      <c r="C482" s="17"/>
      <c r="D482" s="21"/>
      <c r="E482" s="21"/>
      <c r="F482" s="16"/>
      <c r="G482" s="20"/>
      <c r="H482" s="20"/>
      <c r="I482" s="16" t="s">
        <v>1176</v>
      </c>
      <c r="J482" s="20" t="s">
        <v>535</v>
      </c>
      <c r="K482" s="17" t="s">
        <v>564</v>
      </c>
      <c r="L482" s="17" t="s">
        <v>547</v>
      </c>
      <c r="M482" s="17" t="s">
        <v>1357</v>
      </c>
      <c r="N482" s="38"/>
    </row>
    <row r="483" s="1" customFormat="true" ht="19.9" customHeight="true" spans="1:14">
      <c r="A483" s="23"/>
      <c r="B483" s="20"/>
      <c r="C483" s="17"/>
      <c r="D483" s="21"/>
      <c r="E483" s="21"/>
      <c r="F483" s="16"/>
      <c r="G483" s="20"/>
      <c r="H483" s="16" t="s">
        <v>541</v>
      </c>
      <c r="I483" s="16" t="s">
        <v>1181</v>
      </c>
      <c r="J483" s="20" t="s">
        <v>551</v>
      </c>
      <c r="K483" s="17" t="s">
        <v>662</v>
      </c>
      <c r="L483" s="17" t="s">
        <v>537</v>
      </c>
      <c r="M483" s="17" t="s">
        <v>802</v>
      </c>
      <c r="N483" s="38"/>
    </row>
    <row r="484" s="1" customFormat="true" ht="19.9" customHeight="true" spans="1:14">
      <c r="A484" s="23"/>
      <c r="B484" s="20"/>
      <c r="C484" s="17"/>
      <c r="D484" s="21"/>
      <c r="E484" s="21"/>
      <c r="F484" s="16"/>
      <c r="G484" s="20"/>
      <c r="H484" s="20"/>
      <c r="I484" s="16" t="s">
        <v>1180</v>
      </c>
      <c r="J484" s="20" t="s">
        <v>535</v>
      </c>
      <c r="K484" s="17" t="s">
        <v>560</v>
      </c>
      <c r="L484" s="17" t="s">
        <v>537</v>
      </c>
      <c r="M484" s="17" t="s">
        <v>1357</v>
      </c>
      <c r="N484" s="38"/>
    </row>
    <row r="485" s="1" customFormat="true" ht="19.9" customHeight="true" spans="1:14">
      <c r="A485" s="23"/>
      <c r="B485" s="20"/>
      <c r="C485" s="17"/>
      <c r="D485" s="21"/>
      <c r="E485" s="21"/>
      <c r="F485" s="16"/>
      <c r="G485" s="20"/>
      <c r="H485" s="16" t="s">
        <v>586</v>
      </c>
      <c r="I485" s="16" t="s">
        <v>1182</v>
      </c>
      <c r="J485" s="20" t="s">
        <v>535</v>
      </c>
      <c r="K485" s="17" t="s">
        <v>560</v>
      </c>
      <c r="L485" s="17" t="s">
        <v>537</v>
      </c>
      <c r="M485" s="17" t="s">
        <v>802</v>
      </c>
      <c r="N485" s="38"/>
    </row>
    <row r="486" s="1" customFormat="true" ht="19.9" customHeight="true" spans="1:14">
      <c r="A486" s="23"/>
      <c r="B486" s="20"/>
      <c r="C486" s="17"/>
      <c r="D486" s="21"/>
      <c r="E486" s="21"/>
      <c r="F486" s="16"/>
      <c r="G486" s="20"/>
      <c r="H486" s="20"/>
      <c r="I486" s="16" t="s">
        <v>1183</v>
      </c>
      <c r="J486" s="20" t="s">
        <v>535</v>
      </c>
      <c r="K486" s="17" t="s">
        <v>560</v>
      </c>
      <c r="L486" s="17" t="s">
        <v>537</v>
      </c>
      <c r="M486" s="17" t="s">
        <v>582</v>
      </c>
      <c r="N486" s="38"/>
    </row>
    <row r="487" s="1" customFormat="true" ht="19.9" customHeight="true" spans="1:14">
      <c r="A487" s="23"/>
      <c r="B487" s="20"/>
      <c r="C487" s="17"/>
      <c r="D487" s="21"/>
      <c r="E487" s="21"/>
      <c r="F487" s="16"/>
      <c r="G487" s="20" t="s">
        <v>548</v>
      </c>
      <c r="H487" s="16" t="s">
        <v>556</v>
      </c>
      <c r="I487" s="16" t="s">
        <v>1184</v>
      </c>
      <c r="J487" s="20" t="s">
        <v>535</v>
      </c>
      <c r="K487" s="17" t="s">
        <v>560</v>
      </c>
      <c r="L487" s="17" t="s">
        <v>537</v>
      </c>
      <c r="M487" s="17" t="s">
        <v>538</v>
      </c>
      <c r="N487" s="38"/>
    </row>
    <row r="488" s="1" customFormat="true" ht="19.9" customHeight="true" spans="1:14">
      <c r="A488" s="23"/>
      <c r="B488" s="20"/>
      <c r="C488" s="17"/>
      <c r="D488" s="21"/>
      <c r="E488" s="21"/>
      <c r="F488" s="16"/>
      <c r="G488" s="20"/>
      <c r="H488" s="20"/>
      <c r="I488" s="16" t="s">
        <v>1187</v>
      </c>
      <c r="J488" s="20" t="s">
        <v>535</v>
      </c>
      <c r="K488" s="17" t="s">
        <v>560</v>
      </c>
      <c r="L488" s="17" t="s">
        <v>537</v>
      </c>
      <c r="M488" s="17" t="s">
        <v>802</v>
      </c>
      <c r="N488" s="38"/>
    </row>
    <row r="489" s="1" customFormat="true" ht="19.9" customHeight="true" spans="1:14">
      <c r="A489" s="23"/>
      <c r="B489" s="20"/>
      <c r="C489" s="17"/>
      <c r="D489" s="21"/>
      <c r="E489" s="21"/>
      <c r="F489" s="16"/>
      <c r="G489" s="20"/>
      <c r="H489" s="20"/>
      <c r="I489" s="16" t="s">
        <v>1185</v>
      </c>
      <c r="J489" s="20" t="s">
        <v>535</v>
      </c>
      <c r="K489" s="17" t="s">
        <v>1358</v>
      </c>
      <c r="L489" s="17" t="s">
        <v>654</v>
      </c>
      <c r="M489" s="17" t="s">
        <v>741</v>
      </c>
      <c r="N489" s="38"/>
    </row>
    <row r="490" s="1" customFormat="true" ht="19.9" customHeight="true" spans="1:14">
      <c r="A490" s="23"/>
      <c r="B490" s="20"/>
      <c r="C490" s="17"/>
      <c r="D490" s="21"/>
      <c r="E490" s="21"/>
      <c r="F490" s="16"/>
      <c r="G490" s="20" t="s">
        <v>561</v>
      </c>
      <c r="H490" s="16" t="s">
        <v>562</v>
      </c>
      <c r="I490" s="16" t="s">
        <v>1080</v>
      </c>
      <c r="J490" s="20" t="s">
        <v>535</v>
      </c>
      <c r="K490" s="17" t="s">
        <v>560</v>
      </c>
      <c r="L490" s="17" t="s">
        <v>537</v>
      </c>
      <c r="M490" s="17" t="s">
        <v>1357</v>
      </c>
      <c r="N490" s="38"/>
    </row>
    <row r="491" s="1" customFormat="true" ht="19.95" customHeight="true" spans="1:13">
      <c r="A491" s="23"/>
      <c r="B491" s="16" t="s">
        <v>1359</v>
      </c>
      <c r="C491" s="17">
        <v>10</v>
      </c>
      <c r="D491" s="18">
        <v>1593.15</v>
      </c>
      <c r="E491" s="21" t="s">
        <v>1360</v>
      </c>
      <c r="F491" s="16" t="s">
        <v>1361</v>
      </c>
      <c r="G491" s="20" t="s">
        <v>532</v>
      </c>
      <c r="H491" s="16" t="s">
        <v>533</v>
      </c>
      <c r="I491" s="16" t="s">
        <v>1362</v>
      </c>
      <c r="J491" s="20" t="s">
        <v>535</v>
      </c>
      <c r="K491" s="17" t="s">
        <v>612</v>
      </c>
      <c r="L491" s="17" t="s">
        <v>537</v>
      </c>
      <c r="M491" s="17" t="s">
        <v>552</v>
      </c>
    </row>
    <row r="492" ht="19.95" customHeight="true" spans="1:13">
      <c r="A492" s="23"/>
      <c r="B492" s="20"/>
      <c r="C492" s="17"/>
      <c r="D492" s="21"/>
      <c r="E492" s="21"/>
      <c r="F492" s="16"/>
      <c r="G492" s="20"/>
      <c r="H492" s="20"/>
      <c r="I492" s="16" t="s">
        <v>1363</v>
      </c>
      <c r="J492" s="20" t="s">
        <v>535</v>
      </c>
      <c r="K492" s="17" t="s">
        <v>1364</v>
      </c>
      <c r="L492" s="17" t="s">
        <v>610</v>
      </c>
      <c r="M492" s="17" t="s">
        <v>552</v>
      </c>
    </row>
    <row r="493" ht="19.95" customHeight="true" spans="1:13">
      <c r="A493" s="23"/>
      <c r="B493" s="20"/>
      <c r="C493" s="17"/>
      <c r="D493" s="21"/>
      <c r="E493" s="21"/>
      <c r="F493" s="16"/>
      <c r="G493" s="20"/>
      <c r="H493" s="16" t="s">
        <v>586</v>
      </c>
      <c r="I493" s="16" t="s">
        <v>1365</v>
      </c>
      <c r="J493" s="20" t="s">
        <v>535</v>
      </c>
      <c r="K493" s="17" t="s">
        <v>560</v>
      </c>
      <c r="L493" s="17" t="s">
        <v>537</v>
      </c>
      <c r="M493" s="17" t="s">
        <v>552</v>
      </c>
    </row>
    <row r="494" ht="19.95" customHeight="true" spans="1:13">
      <c r="A494" s="23"/>
      <c r="B494" s="20"/>
      <c r="C494" s="17"/>
      <c r="D494" s="21"/>
      <c r="E494" s="21"/>
      <c r="F494" s="16"/>
      <c r="G494" s="20" t="s">
        <v>548</v>
      </c>
      <c r="H494" s="16" t="s">
        <v>549</v>
      </c>
      <c r="I494" s="16" t="s">
        <v>1366</v>
      </c>
      <c r="J494" s="20" t="s">
        <v>535</v>
      </c>
      <c r="K494" s="17" t="s">
        <v>560</v>
      </c>
      <c r="L494" s="17" t="s">
        <v>654</v>
      </c>
      <c r="M494" s="17" t="s">
        <v>538</v>
      </c>
    </row>
    <row r="495" ht="19.95" customHeight="true" spans="1:13">
      <c r="A495" s="23"/>
      <c r="B495" s="20"/>
      <c r="C495" s="17"/>
      <c r="D495" s="21"/>
      <c r="E495" s="21"/>
      <c r="F495" s="16"/>
      <c r="G495" s="20"/>
      <c r="H495" s="16" t="s">
        <v>1237</v>
      </c>
      <c r="I495" s="16" t="s">
        <v>1367</v>
      </c>
      <c r="J495" s="20" t="s">
        <v>535</v>
      </c>
      <c r="K495" s="17" t="s">
        <v>1008</v>
      </c>
      <c r="L495" s="17" t="s">
        <v>537</v>
      </c>
      <c r="M495" s="17" t="s">
        <v>538</v>
      </c>
    </row>
    <row r="496" ht="19.95" customHeight="true" spans="1:13">
      <c r="A496" s="23"/>
      <c r="B496" s="20"/>
      <c r="C496" s="17"/>
      <c r="D496" s="21"/>
      <c r="E496" s="21"/>
      <c r="F496" s="16"/>
      <c r="G496" s="20" t="s">
        <v>561</v>
      </c>
      <c r="H496" s="16" t="s">
        <v>562</v>
      </c>
      <c r="I496" s="16" t="s">
        <v>1368</v>
      </c>
      <c r="J496" s="20" t="s">
        <v>535</v>
      </c>
      <c r="K496" s="17" t="s">
        <v>669</v>
      </c>
      <c r="L496" s="17" t="s">
        <v>537</v>
      </c>
      <c r="M496" s="17" t="s">
        <v>538</v>
      </c>
    </row>
    <row r="497" s="1" customFormat="true" ht="19.95" customHeight="true" spans="1:13">
      <c r="A497" s="23"/>
      <c r="B497" s="16" t="s">
        <v>1369</v>
      </c>
      <c r="C497" s="17">
        <v>10</v>
      </c>
      <c r="D497" s="21">
        <v>760</v>
      </c>
      <c r="E497" s="21" t="s">
        <v>1370</v>
      </c>
      <c r="F497" s="16" t="s">
        <v>1371</v>
      </c>
      <c r="G497" s="20" t="s">
        <v>532</v>
      </c>
      <c r="H497" s="16" t="s">
        <v>533</v>
      </c>
      <c r="I497" s="16" t="s">
        <v>1372</v>
      </c>
      <c r="J497" s="20" t="s">
        <v>535</v>
      </c>
      <c r="K497" s="17" t="s">
        <v>1373</v>
      </c>
      <c r="L497" s="17" t="s">
        <v>1374</v>
      </c>
      <c r="M497" s="17" t="s">
        <v>552</v>
      </c>
    </row>
    <row r="498" ht="19.95" customHeight="true" spans="1:13">
      <c r="A498" s="23"/>
      <c r="B498" s="20"/>
      <c r="C498" s="17"/>
      <c r="D498" s="21"/>
      <c r="E498" s="21"/>
      <c r="F498" s="16"/>
      <c r="G498" s="20"/>
      <c r="H498" s="16" t="s">
        <v>541</v>
      </c>
      <c r="I498" s="16" t="s">
        <v>1375</v>
      </c>
      <c r="J498" s="20" t="s">
        <v>535</v>
      </c>
      <c r="K498" s="17" t="s">
        <v>612</v>
      </c>
      <c r="L498" s="17" t="s">
        <v>537</v>
      </c>
      <c r="M498" s="17" t="s">
        <v>552</v>
      </c>
    </row>
    <row r="499" ht="19.95" customHeight="true" spans="1:13">
      <c r="A499" s="23"/>
      <c r="B499" s="20"/>
      <c r="C499" s="17"/>
      <c r="D499" s="21"/>
      <c r="E499" s="21"/>
      <c r="F499" s="16"/>
      <c r="G499" s="20"/>
      <c r="H499" s="16" t="s">
        <v>586</v>
      </c>
      <c r="I499" s="16" t="s">
        <v>1376</v>
      </c>
      <c r="J499" s="20" t="s">
        <v>535</v>
      </c>
      <c r="K499" s="17" t="s">
        <v>612</v>
      </c>
      <c r="L499" s="17" t="s">
        <v>537</v>
      </c>
      <c r="M499" s="17" t="s">
        <v>552</v>
      </c>
    </row>
    <row r="500" ht="19.95" customHeight="true" spans="1:13">
      <c r="A500" s="23"/>
      <c r="B500" s="20"/>
      <c r="C500" s="17"/>
      <c r="D500" s="21"/>
      <c r="E500" s="21"/>
      <c r="F500" s="16"/>
      <c r="G500" s="20" t="s">
        <v>548</v>
      </c>
      <c r="H500" s="16" t="s">
        <v>556</v>
      </c>
      <c r="I500" s="16" t="s">
        <v>1377</v>
      </c>
      <c r="J500" s="20" t="s">
        <v>551</v>
      </c>
      <c r="K500" s="17" t="s">
        <v>564</v>
      </c>
      <c r="L500" s="17" t="s">
        <v>537</v>
      </c>
      <c r="M500" s="17" t="s">
        <v>538</v>
      </c>
    </row>
    <row r="501" ht="19.95" customHeight="true" spans="1:13">
      <c r="A501" s="23"/>
      <c r="B501" s="20"/>
      <c r="C501" s="17"/>
      <c r="D501" s="21"/>
      <c r="E501" s="21"/>
      <c r="F501" s="16"/>
      <c r="G501" s="20"/>
      <c r="H501" s="20"/>
      <c r="I501" s="16" t="s">
        <v>1378</v>
      </c>
      <c r="J501" s="20" t="s">
        <v>535</v>
      </c>
      <c r="K501" s="17" t="s">
        <v>588</v>
      </c>
      <c r="L501" s="17" t="s">
        <v>537</v>
      </c>
      <c r="M501" s="17" t="s">
        <v>538</v>
      </c>
    </row>
    <row r="502" ht="19.95" customHeight="true" spans="1:13">
      <c r="A502" s="23"/>
      <c r="B502" s="20"/>
      <c r="C502" s="17"/>
      <c r="D502" s="21"/>
      <c r="E502" s="21"/>
      <c r="F502" s="16"/>
      <c r="G502" s="20" t="s">
        <v>561</v>
      </c>
      <c r="H502" s="16" t="s">
        <v>562</v>
      </c>
      <c r="I502" s="16" t="s">
        <v>725</v>
      </c>
      <c r="J502" s="20" t="s">
        <v>535</v>
      </c>
      <c r="K502" s="17" t="s">
        <v>588</v>
      </c>
      <c r="L502" s="17" t="s">
        <v>537</v>
      </c>
      <c r="M502" s="17" t="s">
        <v>538</v>
      </c>
    </row>
    <row r="503" s="1" customFormat="true" ht="19.9" customHeight="true" spans="1:14">
      <c r="A503" s="23" t="s">
        <v>1379</v>
      </c>
      <c r="B503" s="16" t="s">
        <v>1380</v>
      </c>
      <c r="C503" s="17">
        <v>10</v>
      </c>
      <c r="D503" s="21" t="s">
        <v>1381</v>
      </c>
      <c r="E503" s="21" t="s">
        <v>1381</v>
      </c>
      <c r="F503" s="16" t="s">
        <v>1382</v>
      </c>
      <c r="G503" s="20" t="s">
        <v>532</v>
      </c>
      <c r="H503" s="16" t="s">
        <v>533</v>
      </c>
      <c r="I503" s="16" t="s">
        <v>1383</v>
      </c>
      <c r="J503" s="20" t="s">
        <v>546</v>
      </c>
      <c r="K503" s="17" t="s">
        <v>1384</v>
      </c>
      <c r="L503" s="17" t="s">
        <v>610</v>
      </c>
      <c r="M503" s="17" t="s">
        <v>538</v>
      </c>
      <c r="N503" s="38"/>
    </row>
    <row r="504" s="1" customFormat="true" ht="19.9" customHeight="true" spans="1:14">
      <c r="A504" s="23"/>
      <c r="B504" s="20"/>
      <c r="C504" s="17"/>
      <c r="D504" s="21"/>
      <c r="E504" s="21"/>
      <c r="F504" s="16"/>
      <c r="G504" s="20"/>
      <c r="H504" s="20"/>
      <c r="I504" s="16" t="s">
        <v>1385</v>
      </c>
      <c r="J504" s="20" t="s">
        <v>535</v>
      </c>
      <c r="K504" s="17" t="s">
        <v>641</v>
      </c>
      <c r="L504" s="17" t="s">
        <v>583</v>
      </c>
      <c r="M504" s="17" t="s">
        <v>538</v>
      </c>
      <c r="N504" s="38"/>
    </row>
    <row r="505" s="1" customFormat="true" ht="19.9" customHeight="true" spans="1:14">
      <c r="A505" s="23"/>
      <c r="B505" s="20"/>
      <c r="C505" s="17"/>
      <c r="D505" s="21"/>
      <c r="E505" s="21"/>
      <c r="F505" s="16"/>
      <c r="G505" s="20"/>
      <c r="H505" s="16" t="s">
        <v>541</v>
      </c>
      <c r="I505" s="16" t="s">
        <v>1386</v>
      </c>
      <c r="J505" s="20" t="s">
        <v>535</v>
      </c>
      <c r="K505" s="17" t="s">
        <v>560</v>
      </c>
      <c r="L505" s="17" t="s">
        <v>537</v>
      </c>
      <c r="M505" s="17" t="s">
        <v>538</v>
      </c>
      <c r="N505" s="38"/>
    </row>
    <row r="506" s="1" customFormat="true" ht="19.9" customHeight="true" spans="1:14">
      <c r="A506" s="23"/>
      <c r="B506" s="20"/>
      <c r="C506" s="17"/>
      <c r="D506" s="21"/>
      <c r="E506" s="21"/>
      <c r="F506" s="16"/>
      <c r="G506" s="20"/>
      <c r="H506" s="16" t="s">
        <v>586</v>
      </c>
      <c r="I506" s="16" t="s">
        <v>1365</v>
      </c>
      <c r="J506" s="20" t="s">
        <v>535</v>
      </c>
      <c r="K506" s="17" t="s">
        <v>560</v>
      </c>
      <c r="L506" s="17" t="s">
        <v>537</v>
      </c>
      <c r="M506" s="17" t="s">
        <v>538</v>
      </c>
      <c r="N506" s="38"/>
    </row>
    <row r="507" s="1" customFormat="true" ht="29" customHeight="true" spans="1:14">
      <c r="A507" s="23"/>
      <c r="B507" s="20"/>
      <c r="C507" s="17"/>
      <c r="D507" s="21"/>
      <c r="E507" s="21"/>
      <c r="F507" s="16"/>
      <c r="G507" s="20" t="s">
        <v>548</v>
      </c>
      <c r="H507" s="16" t="s">
        <v>1237</v>
      </c>
      <c r="I507" s="16" t="s">
        <v>1387</v>
      </c>
      <c r="J507" s="20" t="s">
        <v>543</v>
      </c>
      <c r="K507" s="17" t="s">
        <v>544</v>
      </c>
      <c r="L507" s="17"/>
      <c r="M507" s="17" t="s">
        <v>552</v>
      </c>
      <c r="N507" s="38"/>
    </row>
    <row r="508" s="1" customFormat="true" ht="19.9" customHeight="true" spans="1:14">
      <c r="A508" s="23"/>
      <c r="B508" s="20"/>
      <c r="C508" s="17"/>
      <c r="D508" s="21"/>
      <c r="E508" s="21"/>
      <c r="F508" s="16"/>
      <c r="G508" s="20" t="s">
        <v>561</v>
      </c>
      <c r="H508" s="16" t="s">
        <v>562</v>
      </c>
      <c r="I508" s="16" t="s">
        <v>1368</v>
      </c>
      <c r="J508" s="20" t="s">
        <v>535</v>
      </c>
      <c r="K508" s="17" t="s">
        <v>1004</v>
      </c>
      <c r="L508" s="17" t="s">
        <v>537</v>
      </c>
      <c r="M508" s="17" t="s">
        <v>538</v>
      </c>
      <c r="N508" s="38"/>
    </row>
    <row r="509" s="1" customFormat="true" ht="19.9" customHeight="true" spans="1:14">
      <c r="A509" s="23"/>
      <c r="B509" s="20"/>
      <c r="C509" s="17"/>
      <c r="D509" s="21"/>
      <c r="E509" s="21"/>
      <c r="F509" s="16"/>
      <c r="G509" s="20" t="s">
        <v>727</v>
      </c>
      <c r="H509" s="16" t="s">
        <v>728</v>
      </c>
      <c r="I509" s="16" t="s">
        <v>1388</v>
      </c>
      <c r="J509" s="20" t="s">
        <v>546</v>
      </c>
      <c r="K509" s="17" t="s">
        <v>1389</v>
      </c>
      <c r="L509" s="17" t="s">
        <v>555</v>
      </c>
      <c r="M509" s="17" t="s">
        <v>552</v>
      </c>
      <c r="N509" s="38"/>
    </row>
    <row r="510" s="1" customFormat="true" ht="19.9" customHeight="true" spans="1:14">
      <c r="A510" s="23"/>
      <c r="B510" s="16" t="s">
        <v>1390</v>
      </c>
      <c r="C510" s="17">
        <v>10</v>
      </c>
      <c r="D510" s="21" t="s">
        <v>1391</v>
      </c>
      <c r="E510" s="21" t="s">
        <v>1391</v>
      </c>
      <c r="F510" s="16" t="s">
        <v>1392</v>
      </c>
      <c r="G510" s="20" t="s">
        <v>532</v>
      </c>
      <c r="H510" s="16" t="s">
        <v>533</v>
      </c>
      <c r="I510" s="16" t="s">
        <v>1177</v>
      </c>
      <c r="J510" s="20" t="s">
        <v>535</v>
      </c>
      <c r="K510" s="17" t="s">
        <v>1393</v>
      </c>
      <c r="L510" s="17" t="s">
        <v>610</v>
      </c>
      <c r="M510" s="17" t="s">
        <v>538</v>
      </c>
      <c r="N510" s="38"/>
    </row>
    <row r="511" s="1" customFormat="true" ht="19.9" customHeight="true" spans="1:14">
      <c r="A511" s="23"/>
      <c r="B511" s="20"/>
      <c r="C511" s="17"/>
      <c r="D511" s="21"/>
      <c r="E511" s="21"/>
      <c r="F511" s="16"/>
      <c r="G511" s="20"/>
      <c r="H511" s="20"/>
      <c r="I511" s="16" t="s">
        <v>1176</v>
      </c>
      <c r="J511" s="20" t="s">
        <v>535</v>
      </c>
      <c r="K511" s="17" t="s">
        <v>701</v>
      </c>
      <c r="L511" s="17" t="s">
        <v>547</v>
      </c>
      <c r="M511" s="17" t="s">
        <v>538</v>
      </c>
      <c r="N511" s="38"/>
    </row>
    <row r="512" s="1" customFormat="true" ht="17" customHeight="true" spans="1:14">
      <c r="A512" s="23"/>
      <c r="B512" s="20"/>
      <c r="C512" s="17"/>
      <c r="D512" s="21"/>
      <c r="E512" s="21"/>
      <c r="F512" s="16"/>
      <c r="G512" s="20"/>
      <c r="H512" s="16" t="s">
        <v>541</v>
      </c>
      <c r="I512" s="16" t="s">
        <v>1181</v>
      </c>
      <c r="J512" s="20" t="s">
        <v>551</v>
      </c>
      <c r="K512" s="17" t="s">
        <v>564</v>
      </c>
      <c r="L512" s="17" t="s">
        <v>537</v>
      </c>
      <c r="M512" s="17" t="s">
        <v>538</v>
      </c>
      <c r="N512" s="38"/>
    </row>
    <row r="513" s="1" customFormat="true" ht="19.9" customHeight="true" spans="1:14">
      <c r="A513" s="23"/>
      <c r="B513" s="20"/>
      <c r="C513" s="17"/>
      <c r="D513" s="21"/>
      <c r="E513" s="21"/>
      <c r="F513" s="16"/>
      <c r="G513" s="20"/>
      <c r="H513" s="20"/>
      <c r="I513" s="16" t="s">
        <v>1180</v>
      </c>
      <c r="J513" s="20" t="s">
        <v>535</v>
      </c>
      <c r="K513" s="17" t="s">
        <v>560</v>
      </c>
      <c r="L513" s="17" t="s">
        <v>537</v>
      </c>
      <c r="M513" s="17" t="s">
        <v>538</v>
      </c>
      <c r="N513" s="38"/>
    </row>
    <row r="514" s="1" customFormat="true" ht="19.9" customHeight="true" spans="1:14">
      <c r="A514" s="23"/>
      <c r="B514" s="20"/>
      <c r="C514" s="17"/>
      <c r="D514" s="21"/>
      <c r="E514" s="21"/>
      <c r="F514" s="16"/>
      <c r="G514" s="20"/>
      <c r="H514" s="16" t="s">
        <v>586</v>
      </c>
      <c r="I514" s="16" t="s">
        <v>1182</v>
      </c>
      <c r="J514" s="20" t="s">
        <v>535</v>
      </c>
      <c r="K514" s="17" t="s">
        <v>560</v>
      </c>
      <c r="L514" s="17" t="s">
        <v>537</v>
      </c>
      <c r="M514" s="17" t="s">
        <v>538</v>
      </c>
      <c r="N514" s="38"/>
    </row>
    <row r="515" s="1" customFormat="true" ht="19.9" customHeight="true" spans="1:14">
      <c r="A515" s="23"/>
      <c r="B515" s="20"/>
      <c r="C515" s="17"/>
      <c r="D515" s="21"/>
      <c r="E515" s="21"/>
      <c r="F515" s="16"/>
      <c r="G515" s="20"/>
      <c r="H515" s="20"/>
      <c r="I515" s="16" t="s">
        <v>1183</v>
      </c>
      <c r="J515" s="20" t="s">
        <v>535</v>
      </c>
      <c r="K515" s="17" t="s">
        <v>588</v>
      </c>
      <c r="L515" s="17" t="s">
        <v>537</v>
      </c>
      <c r="M515" s="17" t="s">
        <v>538</v>
      </c>
      <c r="N515" s="38"/>
    </row>
    <row r="516" s="1" customFormat="true" ht="15" customHeight="true" spans="1:14">
      <c r="A516" s="23"/>
      <c r="B516" s="20"/>
      <c r="C516" s="17"/>
      <c r="D516" s="21"/>
      <c r="E516" s="21"/>
      <c r="F516" s="16"/>
      <c r="G516" s="20" t="s">
        <v>548</v>
      </c>
      <c r="H516" s="16" t="s">
        <v>556</v>
      </c>
      <c r="I516" s="16" t="s">
        <v>1185</v>
      </c>
      <c r="J516" s="20" t="s">
        <v>535</v>
      </c>
      <c r="K516" s="17" t="s">
        <v>1116</v>
      </c>
      <c r="L516" s="17" t="s">
        <v>654</v>
      </c>
      <c r="M516" s="17" t="s">
        <v>538</v>
      </c>
      <c r="N516" s="38"/>
    </row>
    <row r="517" s="1" customFormat="true" ht="19.9" customHeight="true" spans="1:14">
      <c r="A517" s="23"/>
      <c r="B517" s="20"/>
      <c r="C517" s="17"/>
      <c r="D517" s="21"/>
      <c r="E517" s="21"/>
      <c r="F517" s="16"/>
      <c r="G517" s="20"/>
      <c r="H517" s="20"/>
      <c r="I517" s="16" t="s">
        <v>1184</v>
      </c>
      <c r="J517" s="20" t="s">
        <v>535</v>
      </c>
      <c r="K517" s="17" t="s">
        <v>588</v>
      </c>
      <c r="L517" s="17" t="s">
        <v>537</v>
      </c>
      <c r="M517" s="17" t="s">
        <v>538</v>
      </c>
      <c r="N517" s="38"/>
    </row>
    <row r="518" s="1" customFormat="true" ht="16" customHeight="true" spans="1:14">
      <c r="A518" s="23"/>
      <c r="B518" s="20"/>
      <c r="C518" s="17"/>
      <c r="D518" s="21"/>
      <c r="E518" s="21"/>
      <c r="F518" s="16"/>
      <c r="G518" s="20"/>
      <c r="H518" s="20"/>
      <c r="I518" s="16" t="s">
        <v>1187</v>
      </c>
      <c r="J518" s="20" t="s">
        <v>535</v>
      </c>
      <c r="K518" s="17" t="s">
        <v>588</v>
      </c>
      <c r="L518" s="17" t="s">
        <v>537</v>
      </c>
      <c r="M518" s="17" t="s">
        <v>564</v>
      </c>
      <c r="N518" s="38"/>
    </row>
    <row r="519" s="1" customFormat="true" ht="18" customHeight="true" spans="1:14">
      <c r="A519" s="23"/>
      <c r="B519" s="20"/>
      <c r="C519" s="17"/>
      <c r="D519" s="21"/>
      <c r="E519" s="21"/>
      <c r="F519" s="16"/>
      <c r="G519" s="20" t="s">
        <v>561</v>
      </c>
      <c r="H519" s="16" t="s">
        <v>562</v>
      </c>
      <c r="I519" s="16" t="s">
        <v>1080</v>
      </c>
      <c r="J519" s="20" t="s">
        <v>535</v>
      </c>
      <c r="K519" s="17" t="s">
        <v>588</v>
      </c>
      <c r="L519" s="17" t="s">
        <v>537</v>
      </c>
      <c r="M519" s="17" t="s">
        <v>564</v>
      </c>
      <c r="N519" s="38"/>
    </row>
    <row r="520" s="1" customFormat="true" ht="19.95" customHeight="true" spans="1:13">
      <c r="A520" s="16" t="s">
        <v>1394</v>
      </c>
      <c r="B520" s="16" t="s">
        <v>1395</v>
      </c>
      <c r="C520" s="17">
        <v>10</v>
      </c>
      <c r="D520" s="21">
        <v>950</v>
      </c>
      <c r="E520" s="21" t="s">
        <v>1396</v>
      </c>
      <c r="F520" s="16" t="s">
        <v>1397</v>
      </c>
      <c r="G520" s="20" t="s">
        <v>532</v>
      </c>
      <c r="H520" s="16" t="s">
        <v>533</v>
      </c>
      <c r="I520" s="16" t="s">
        <v>1398</v>
      </c>
      <c r="J520" s="20" t="s">
        <v>551</v>
      </c>
      <c r="K520" s="17" t="s">
        <v>669</v>
      </c>
      <c r="L520" s="17" t="s">
        <v>537</v>
      </c>
      <c r="M520" s="17" t="s">
        <v>584</v>
      </c>
    </row>
    <row r="521" ht="19.95" customHeight="true" spans="1:13">
      <c r="A521" s="16"/>
      <c r="B521" s="20"/>
      <c r="C521" s="17"/>
      <c r="D521" s="21"/>
      <c r="E521" s="21"/>
      <c r="F521" s="16"/>
      <c r="G521" s="20"/>
      <c r="H521" s="16" t="s">
        <v>541</v>
      </c>
      <c r="I521" s="16" t="s">
        <v>1399</v>
      </c>
      <c r="J521" s="20" t="s">
        <v>535</v>
      </c>
      <c r="K521" s="17" t="s">
        <v>1004</v>
      </c>
      <c r="L521" s="17" t="s">
        <v>537</v>
      </c>
      <c r="M521" s="17" t="s">
        <v>552</v>
      </c>
    </row>
    <row r="522" ht="17" customHeight="true" spans="1:13">
      <c r="A522" s="16"/>
      <c r="B522" s="20"/>
      <c r="C522" s="17"/>
      <c r="D522" s="21"/>
      <c r="E522" s="21"/>
      <c r="F522" s="16"/>
      <c r="G522" s="20"/>
      <c r="H522" s="16" t="s">
        <v>586</v>
      </c>
      <c r="I522" s="16" t="s">
        <v>1400</v>
      </c>
      <c r="J522" s="20" t="s">
        <v>535</v>
      </c>
      <c r="K522" s="17" t="s">
        <v>588</v>
      </c>
      <c r="L522" s="17" t="s">
        <v>537</v>
      </c>
      <c r="M522" s="17" t="s">
        <v>584</v>
      </c>
    </row>
    <row r="523" ht="19.95" customHeight="true" spans="1:13">
      <c r="A523" s="16"/>
      <c r="B523" s="20"/>
      <c r="C523" s="17"/>
      <c r="D523" s="21"/>
      <c r="E523" s="21"/>
      <c r="F523" s="16"/>
      <c r="G523" s="20" t="s">
        <v>548</v>
      </c>
      <c r="H523" s="16" t="s">
        <v>556</v>
      </c>
      <c r="I523" s="16" t="s">
        <v>1401</v>
      </c>
      <c r="J523" s="20" t="s">
        <v>535</v>
      </c>
      <c r="K523" s="17" t="s">
        <v>1004</v>
      </c>
      <c r="L523" s="17" t="s">
        <v>537</v>
      </c>
      <c r="M523" s="17" t="s">
        <v>584</v>
      </c>
    </row>
    <row r="524" ht="19.95" customHeight="true" spans="1:13">
      <c r="A524" s="16"/>
      <c r="B524" s="20"/>
      <c r="C524" s="17"/>
      <c r="D524" s="21"/>
      <c r="E524" s="21"/>
      <c r="F524" s="16"/>
      <c r="G524" s="20"/>
      <c r="H524" s="20"/>
      <c r="I524" s="16" t="s">
        <v>1402</v>
      </c>
      <c r="J524" s="20" t="s">
        <v>535</v>
      </c>
      <c r="K524" s="17" t="s">
        <v>588</v>
      </c>
      <c r="L524" s="17" t="s">
        <v>537</v>
      </c>
      <c r="M524" s="17" t="s">
        <v>584</v>
      </c>
    </row>
    <row r="525" ht="19.95" customHeight="true" spans="1:13">
      <c r="A525" s="16"/>
      <c r="B525" s="20"/>
      <c r="C525" s="17"/>
      <c r="D525" s="21"/>
      <c r="E525" s="21"/>
      <c r="F525" s="16"/>
      <c r="G525" s="20" t="s">
        <v>561</v>
      </c>
      <c r="H525" s="16" t="s">
        <v>562</v>
      </c>
      <c r="I525" s="16" t="s">
        <v>1403</v>
      </c>
      <c r="J525" s="20" t="s">
        <v>535</v>
      </c>
      <c r="K525" s="17" t="s">
        <v>1404</v>
      </c>
      <c r="L525" s="17" t="s">
        <v>654</v>
      </c>
      <c r="M525" s="17" t="s">
        <v>538</v>
      </c>
    </row>
    <row r="526" s="1" customFormat="true" ht="19.95" customHeight="true" spans="1:13">
      <c r="A526" s="16" t="s">
        <v>1405</v>
      </c>
      <c r="B526" s="16" t="s">
        <v>1406</v>
      </c>
      <c r="C526" s="17">
        <v>10</v>
      </c>
      <c r="D526" s="21">
        <v>950</v>
      </c>
      <c r="E526" s="21" t="s">
        <v>1407</v>
      </c>
      <c r="F526" s="16" t="s">
        <v>1408</v>
      </c>
      <c r="G526" s="20" t="s">
        <v>532</v>
      </c>
      <c r="H526" s="16" t="s">
        <v>533</v>
      </c>
      <c r="I526" s="16" t="s">
        <v>1409</v>
      </c>
      <c r="J526" s="20" t="s">
        <v>535</v>
      </c>
      <c r="K526" s="17" t="s">
        <v>564</v>
      </c>
      <c r="L526" s="17" t="s">
        <v>1058</v>
      </c>
      <c r="M526" s="17" t="s">
        <v>633</v>
      </c>
    </row>
    <row r="527" ht="15" customHeight="true" spans="1:13">
      <c r="A527" s="16"/>
      <c r="B527" s="20"/>
      <c r="C527" s="17"/>
      <c r="D527" s="21"/>
      <c r="E527" s="21"/>
      <c r="F527" s="16"/>
      <c r="G527" s="20"/>
      <c r="H527" s="16" t="s">
        <v>586</v>
      </c>
      <c r="I527" s="16" t="s">
        <v>1410</v>
      </c>
      <c r="J527" s="20" t="s">
        <v>535</v>
      </c>
      <c r="K527" s="17" t="s">
        <v>669</v>
      </c>
      <c r="L527" s="17" t="s">
        <v>537</v>
      </c>
      <c r="M527" s="17" t="s">
        <v>552</v>
      </c>
    </row>
    <row r="528" ht="19.95" customHeight="true" spans="1:13">
      <c r="A528" s="16"/>
      <c r="B528" s="20"/>
      <c r="C528" s="17"/>
      <c r="D528" s="21"/>
      <c r="E528" s="21"/>
      <c r="F528" s="16"/>
      <c r="G528" s="20" t="s">
        <v>548</v>
      </c>
      <c r="H528" s="16" t="s">
        <v>556</v>
      </c>
      <c r="I528" s="16" t="s">
        <v>1411</v>
      </c>
      <c r="J528" s="20" t="s">
        <v>535</v>
      </c>
      <c r="K528" s="17" t="s">
        <v>538</v>
      </c>
      <c r="L528" s="17" t="s">
        <v>1058</v>
      </c>
      <c r="M528" s="17" t="s">
        <v>552</v>
      </c>
    </row>
    <row r="529" ht="25" customHeight="true" spans="1:13">
      <c r="A529" s="16"/>
      <c r="B529" s="20"/>
      <c r="C529" s="17"/>
      <c r="D529" s="21"/>
      <c r="E529" s="21"/>
      <c r="F529" s="16"/>
      <c r="G529" s="20" t="s">
        <v>561</v>
      </c>
      <c r="H529" s="16" t="s">
        <v>562</v>
      </c>
      <c r="I529" s="16" t="s">
        <v>1303</v>
      </c>
      <c r="J529" s="20" t="s">
        <v>535</v>
      </c>
      <c r="K529" s="17" t="s">
        <v>669</v>
      </c>
      <c r="L529" s="17" t="s">
        <v>537</v>
      </c>
      <c r="M529" s="17" t="s">
        <v>538</v>
      </c>
    </row>
    <row r="530" s="1" customFormat="true" ht="21" customHeight="true" spans="1:13">
      <c r="A530" s="16"/>
      <c r="B530" s="16" t="s">
        <v>1412</v>
      </c>
      <c r="C530" s="17">
        <v>10</v>
      </c>
      <c r="D530" s="21">
        <v>570.12</v>
      </c>
      <c r="E530" s="21" t="s">
        <v>1413</v>
      </c>
      <c r="F530" s="16" t="s">
        <v>1414</v>
      </c>
      <c r="G530" s="20" t="s">
        <v>532</v>
      </c>
      <c r="H530" s="16" t="s">
        <v>533</v>
      </c>
      <c r="I530" s="16" t="s">
        <v>1415</v>
      </c>
      <c r="J530" s="20" t="s">
        <v>535</v>
      </c>
      <c r="K530" s="17" t="s">
        <v>1416</v>
      </c>
      <c r="L530" s="23" t="s">
        <v>547</v>
      </c>
      <c r="M530" s="17" t="s">
        <v>575</v>
      </c>
    </row>
    <row r="531" ht="20" customHeight="true" spans="1:13">
      <c r="A531" s="16"/>
      <c r="B531" s="20"/>
      <c r="C531" s="17"/>
      <c r="D531" s="21"/>
      <c r="E531" s="21"/>
      <c r="F531" s="16"/>
      <c r="G531" s="20"/>
      <c r="H531" s="20"/>
      <c r="I531" s="16" t="s">
        <v>1417</v>
      </c>
      <c r="J531" s="20" t="s">
        <v>535</v>
      </c>
      <c r="K531" s="17" t="s">
        <v>1418</v>
      </c>
      <c r="L531" s="23" t="s">
        <v>547</v>
      </c>
      <c r="M531" s="17" t="s">
        <v>575</v>
      </c>
    </row>
    <row r="532" ht="18" customHeight="true" spans="1:13">
      <c r="A532" s="16"/>
      <c r="B532" s="20"/>
      <c r="C532" s="17"/>
      <c r="D532" s="21"/>
      <c r="E532" s="21"/>
      <c r="F532" s="16"/>
      <c r="G532" s="20" t="s">
        <v>548</v>
      </c>
      <c r="H532" s="16" t="s">
        <v>556</v>
      </c>
      <c r="I532" s="16" t="s">
        <v>1419</v>
      </c>
      <c r="J532" s="20" t="s">
        <v>535</v>
      </c>
      <c r="K532" s="17" t="s">
        <v>662</v>
      </c>
      <c r="L532" s="17" t="s">
        <v>547</v>
      </c>
      <c r="M532" s="17" t="s">
        <v>575</v>
      </c>
    </row>
    <row r="533" s="1" customFormat="true" ht="19.95" customHeight="true" spans="1:13">
      <c r="A533" s="16"/>
      <c r="B533" s="16" t="s">
        <v>1420</v>
      </c>
      <c r="C533" s="17">
        <v>10</v>
      </c>
      <c r="D533" s="21" t="s">
        <v>1421</v>
      </c>
      <c r="E533" s="21" t="s">
        <v>1421</v>
      </c>
      <c r="F533" s="16" t="s">
        <v>1422</v>
      </c>
      <c r="G533" s="20" t="s">
        <v>532</v>
      </c>
      <c r="H533" s="16" t="s">
        <v>533</v>
      </c>
      <c r="I533" s="16" t="s">
        <v>1423</v>
      </c>
      <c r="J533" s="20" t="s">
        <v>535</v>
      </c>
      <c r="K533" s="17" t="s">
        <v>704</v>
      </c>
      <c r="L533" s="17" t="s">
        <v>583</v>
      </c>
      <c r="M533" s="17" t="s">
        <v>633</v>
      </c>
    </row>
    <row r="534" ht="19.95" customHeight="true" spans="1:13">
      <c r="A534" s="16"/>
      <c r="B534" s="20"/>
      <c r="C534" s="17"/>
      <c r="D534" s="21"/>
      <c r="E534" s="21"/>
      <c r="F534" s="16"/>
      <c r="G534" s="20"/>
      <c r="H534" s="16" t="s">
        <v>541</v>
      </c>
      <c r="I534" s="16" t="s">
        <v>1424</v>
      </c>
      <c r="J534" s="20" t="s">
        <v>543</v>
      </c>
      <c r="K534" s="17" t="s">
        <v>544</v>
      </c>
      <c r="L534" s="17"/>
      <c r="M534" s="17" t="s">
        <v>564</v>
      </c>
    </row>
    <row r="535" ht="19.95" customHeight="true" spans="1:13">
      <c r="A535" s="16"/>
      <c r="B535" s="20"/>
      <c r="C535" s="17"/>
      <c r="D535" s="21"/>
      <c r="E535" s="21"/>
      <c r="F535" s="16"/>
      <c r="G535" s="20"/>
      <c r="H535" s="16" t="s">
        <v>586</v>
      </c>
      <c r="I535" s="16" t="s">
        <v>1425</v>
      </c>
      <c r="J535" s="20" t="s">
        <v>551</v>
      </c>
      <c r="K535" s="17" t="s">
        <v>704</v>
      </c>
      <c r="L535" s="17" t="s">
        <v>598</v>
      </c>
      <c r="M535" s="17" t="s">
        <v>584</v>
      </c>
    </row>
    <row r="536" ht="19.95" customHeight="true" spans="1:13">
      <c r="A536" s="16"/>
      <c r="B536" s="20"/>
      <c r="C536" s="17"/>
      <c r="D536" s="21"/>
      <c r="E536" s="21"/>
      <c r="F536" s="16"/>
      <c r="G536" s="20" t="s">
        <v>548</v>
      </c>
      <c r="H536" s="16" t="s">
        <v>666</v>
      </c>
      <c r="I536" s="16" t="s">
        <v>1426</v>
      </c>
      <c r="J536" s="20" t="s">
        <v>543</v>
      </c>
      <c r="K536" s="17" t="s">
        <v>544</v>
      </c>
      <c r="L536" s="17"/>
      <c r="M536" s="17" t="s">
        <v>552</v>
      </c>
    </row>
    <row r="537" ht="19.95" customHeight="true" spans="1:13">
      <c r="A537" s="16"/>
      <c r="B537" s="20"/>
      <c r="C537" s="17"/>
      <c r="D537" s="21"/>
      <c r="E537" s="21"/>
      <c r="F537" s="16"/>
      <c r="G537" s="20" t="s">
        <v>561</v>
      </c>
      <c r="H537" s="16" t="s">
        <v>562</v>
      </c>
      <c r="I537" s="16" t="s">
        <v>1303</v>
      </c>
      <c r="J537" s="20" t="s">
        <v>535</v>
      </c>
      <c r="K537" s="17" t="s">
        <v>588</v>
      </c>
      <c r="L537" s="17" t="s">
        <v>537</v>
      </c>
      <c r="M537" s="17" t="s">
        <v>538</v>
      </c>
    </row>
    <row r="538" s="1" customFormat="true" ht="19.95" customHeight="true" spans="1:13">
      <c r="A538" s="16" t="s">
        <v>1427</v>
      </c>
      <c r="B538" s="16" t="s">
        <v>1428</v>
      </c>
      <c r="C538" s="17">
        <v>10</v>
      </c>
      <c r="D538" s="21">
        <v>560</v>
      </c>
      <c r="E538" s="21" t="s">
        <v>1429</v>
      </c>
      <c r="F538" s="16" t="s">
        <v>1430</v>
      </c>
      <c r="G538" s="20" t="s">
        <v>532</v>
      </c>
      <c r="H538" s="16" t="s">
        <v>533</v>
      </c>
      <c r="I538" s="16" t="s">
        <v>1431</v>
      </c>
      <c r="J538" s="20" t="s">
        <v>551</v>
      </c>
      <c r="K538" s="17" t="s">
        <v>950</v>
      </c>
      <c r="L538" s="17" t="s">
        <v>1327</v>
      </c>
      <c r="M538" s="17" t="s">
        <v>584</v>
      </c>
    </row>
    <row r="539" ht="19.95" customHeight="true" spans="1:13">
      <c r="A539" s="16"/>
      <c r="B539" s="20"/>
      <c r="C539" s="17"/>
      <c r="D539" s="21"/>
      <c r="E539" s="21"/>
      <c r="F539" s="16"/>
      <c r="G539" s="20"/>
      <c r="H539" s="16" t="s">
        <v>541</v>
      </c>
      <c r="I539" s="16" t="s">
        <v>1432</v>
      </c>
      <c r="J539" s="20" t="s">
        <v>546</v>
      </c>
      <c r="K539" s="17" t="s">
        <v>560</v>
      </c>
      <c r="L539" s="17" t="s">
        <v>537</v>
      </c>
      <c r="M539" s="17" t="s">
        <v>584</v>
      </c>
    </row>
    <row r="540" ht="19.95" customHeight="true" spans="1:13">
      <c r="A540" s="16"/>
      <c r="B540" s="20"/>
      <c r="C540" s="17"/>
      <c r="D540" s="21"/>
      <c r="E540" s="21"/>
      <c r="F540" s="16"/>
      <c r="G540" s="20"/>
      <c r="H540" s="16" t="s">
        <v>586</v>
      </c>
      <c r="I540" s="16" t="s">
        <v>1433</v>
      </c>
      <c r="J540" s="20" t="s">
        <v>535</v>
      </c>
      <c r="K540" s="17" t="s">
        <v>612</v>
      </c>
      <c r="L540" s="17" t="s">
        <v>537</v>
      </c>
      <c r="M540" s="17" t="s">
        <v>584</v>
      </c>
    </row>
    <row r="541" ht="19.95" customHeight="true" spans="1:13">
      <c r="A541" s="16"/>
      <c r="B541" s="20"/>
      <c r="C541" s="17"/>
      <c r="D541" s="21"/>
      <c r="E541" s="21"/>
      <c r="F541" s="16"/>
      <c r="G541" s="20" t="s">
        <v>548</v>
      </c>
      <c r="H541" s="16" t="s">
        <v>556</v>
      </c>
      <c r="I541" s="16" t="s">
        <v>1434</v>
      </c>
      <c r="J541" s="20" t="s">
        <v>535</v>
      </c>
      <c r="K541" s="17" t="s">
        <v>612</v>
      </c>
      <c r="L541" s="17" t="s">
        <v>537</v>
      </c>
      <c r="M541" s="17" t="s">
        <v>1002</v>
      </c>
    </row>
    <row r="542" ht="19.95" customHeight="true" spans="1:13">
      <c r="A542" s="16"/>
      <c r="B542" s="20"/>
      <c r="C542" s="17"/>
      <c r="D542" s="21"/>
      <c r="E542" s="21"/>
      <c r="F542" s="16"/>
      <c r="G542" s="20" t="s">
        <v>561</v>
      </c>
      <c r="H542" s="16" t="s">
        <v>562</v>
      </c>
      <c r="I542" s="16" t="s">
        <v>1435</v>
      </c>
      <c r="J542" s="20" t="s">
        <v>535</v>
      </c>
      <c r="K542" s="17" t="s">
        <v>612</v>
      </c>
      <c r="L542" s="17" t="s">
        <v>537</v>
      </c>
      <c r="M542" s="17" t="s">
        <v>538</v>
      </c>
    </row>
    <row r="543" ht="19.95" customHeight="true" spans="1:13">
      <c r="A543" s="16"/>
      <c r="B543" s="20"/>
      <c r="C543" s="17"/>
      <c r="D543" s="21"/>
      <c r="E543" s="21"/>
      <c r="F543" s="16"/>
      <c r="G543" s="20" t="s">
        <v>727</v>
      </c>
      <c r="H543" s="16" t="s">
        <v>728</v>
      </c>
      <c r="I543" s="16" t="s">
        <v>1436</v>
      </c>
      <c r="J543" s="20" t="s">
        <v>546</v>
      </c>
      <c r="K543" s="17" t="s">
        <v>1308</v>
      </c>
      <c r="L543" s="17" t="s">
        <v>1437</v>
      </c>
      <c r="M543" s="17" t="s">
        <v>538</v>
      </c>
    </row>
    <row r="544" s="1" customFormat="true" ht="19.95" customHeight="true" spans="1:13">
      <c r="A544" s="16"/>
      <c r="B544" s="16" t="s">
        <v>1438</v>
      </c>
      <c r="C544" s="17">
        <v>10</v>
      </c>
      <c r="D544" s="21" t="s">
        <v>1439</v>
      </c>
      <c r="E544" s="21" t="s">
        <v>1439</v>
      </c>
      <c r="F544" s="16" t="s">
        <v>1440</v>
      </c>
      <c r="G544" s="20" t="s">
        <v>532</v>
      </c>
      <c r="H544" s="16" t="s">
        <v>541</v>
      </c>
      <c r="I544" s="16" t="s">
        <v>1441</v>
      </c>
      <c r="J544" s="20" t="s">
        <v>535</v>
      </c>
      <c r="K544" s="17" t="s">
        <v>612</v>
      </c>
      <c r="L544" s="17" t="s">
        <v>537</v>
      </c>
      <c r="M544" s="17" t="s">
        <v>1002</v>
      </c>
    </row>
    <row r="545" ht="19.95" customHeight="true" spans="1:13">
      <c r="A545" s="16"/>
      <c r="B545" s="20"/>
      <c r="C545" s="17"/>
      <c r="D545" s="21"/>
      <c r="E545" s="21"/>
      <c r="F545" s="16"/>
      <c r="G545" s="20"/>
      <c r="H545" s="16" t="s">
        <v>586</v>
      </c>
      <c r="I545" s="16" t="s">
        <v>1442</v>
      </c>
      <c r="J545" s="20" t="s">
        <v>535</v>
      </c>
      <c r="K545" s="17" t="s">
        <v>612</v>
      </c>
      <c r="L545" s="17" t="s">
        <v>537</v>
      </c>
      <c r="M545" s="17" t="s">
        <v>1002</v>
      </c>
    </row>
    <row r="546" ht="19.95" customHeight="true" spans="1:13">
      <c r="A546" s="16"/>
      <c r="B546" s="20"/>
      <c r="C546" s="17"/>
      <c r="D546" s="21"/>
      <c r="E546" s="21"/>
      <c r="F546" s="16"/>
      <c r="G546" s="20" t="s">
        <v>548</v>
      </c>
      <c r="H546" s="16" t="s">
        <v>1237</v>
      </c>
      <c r="I546" s="16" t="s">
        <v>1443</v>
      </c>
      <c r="J546" s="20" t="s">
        <v>535</v>
      </c>
      <c r="K546" s="17" t="s">
        <v>612</v>
      </c>
      <c r="L546" s="17" t="s">
        <v>537</v>
      </c>
      <c r="M546" s="17" t="s">
        <v>575</v>
      </c>
    </row>
    <row r="547" ht="19.95" customHeight="true" spans="1:13">
      <c r="A547" s="16"/>
      <c r="B547" s="20"/>
      <c r="C547" s="17"/>
      <c r="D547" s="21"/>
      <c r="E547" s="21"/>
      <c r="F547" s="16"/>
      <c r="G547" s="20" t="s">
        <v>561</v>
      </c>
      <c r="H547" s="16" t="s">
        <v>562</v>
      </c>
      <c r="I547" s="16" t="s">
        <v>1444</v>
      </c>
      <c r="J547" s="20" t="s">
        <v>535</v>
      </c>
      <c r="K547" s="17" t="s">
        <v>612</v>
      </c>
      <c r="L547" s="17" t="s">
        <v>537</v>
      </c>
      <c r="M547" s="17" t="s">
        <v>538</v>
      </c>
    </row>
    <row r="548" s="1" customFormat="true" ht="19.95" customHeight="true" spans="1:13">
      <c r="A548" s="16" t="s">
        <v>1445</v>
      </c>
      <c r="B548" s="16" t="s">
        <v>1446</v>
      </c>
      <c r="C548" s="17">
        <v>10</v>
      </c>
      <c r="D548" s="21">
        <v>741.22</v>
      </c>
      <c r="E548" s="21" t="s">
        <v>1447</v>
      </c>
      <c r="F548" s="16" t="s">
        <v>1448</v>
      </c>
      <c r="G548" s="20" t="s">
        <v>532</v>
      </c>
      <c r="H548" s="16" t="s">
        <v>533</v>
      </c>
      <c r="I548" s="16" t="s">
        <v>1449</v>
      </c>
      <c r="J548" s="20" t="s">
        <v>535</v>
      </c>
      <c r="K548" s="17" t="s">
        <v>662</v>
      </c>
      <c r="L548" s="17" t="s">
        <v>1450</v>
      </c>
      <c r="M548" s="17" t="s">
        <v>552</v>
      </c>
    </row>
    <row r="549" ht="19.95" customHeight="true" spans="1:13">
      <c r="A549" s="16"/>
      <c r="B549" s="20"/>
      <c r="C549" s="17"/>
      <c r="D549" s="21"/>
      <c r="E549" s="21"/>
      <c r="F549" s="16"/>
      <c r="G549" s="20"/>
      <c r="H549" s="16" t="s">
        <v>541</v>
      </c>
      <c r="I549" s="16" t="s">
        <v>1451</v>
      </c>
      <c r="J549" s="20" t="s">
        <v>535</v>
      </c>
      <c r="K549" s="17" t="s">
        <v>796</v>
      </c>
      <c r="L549" s="17" t="s">
        <v>537</v>
      </c>
      <c r="M549" s="17" t="s">
        <v>552</v>
      </c>
    </row>
    <row r="550" ht="19.95" customHeight="true" spans="1:13">
      <c r="A550" s="16"/>
      <c r="B550" s="20"/>
      <c r="C550" s="17"/>
      <c r="D550" s="21"/>
      <c r="E550" s="21"/>
      <c r="F550" s="16"/>
      <c r="G550" s="20"/>
      <c r="H550" s="16" t="s">
        <v>586</v>
      </c>
      <c r="I550" s="16" t="s">
        <v>1452</v>
      </c>
      <c r="J550" s="20" t="s">
        <v>551</v>
      </c>
      <c r="K550" s="17" t="s">
        <v>701</v>
      </c>
      <c r="L550" s="17" t="s">
        <v>598</v>
      </c>
      <c r="M550" s="17" t="s">
        <v>538</v>
      </c>
    </row>
    <row r="551" ht="19.95" customHeight="true" spans="1:13">
      <c r="A551" s="16"/>
      <c r="B551" s="20"/>
      <c r="C551" s="17"/>
      <c r="D551" s="21"/>
      <c r="E551" s="21"/>
      <c r="F551" s="16"/>
      <c r="G551" s="20" t="s">
        <v>548</v>
      </c>
      <c r="H551" s="16" t="s">
        <v>556</v>
      </c>
      <c r="I551" s="16" t="s">
        <v>1453</v>
      </c>
      <c r="J551" s="20" t="s">
        <v>543</v>
      </c>
      <c r="K551" s="17" t="s">
        <v>544</v>
      </c>
      <c r="L551" s="17"/>
      <c r="M551" s="17" t="s">
        <v>575</v>
      </c>
    </row>
    <row r="552" ht="19.95" customHeight="true" spans="1:13">
      <c r="A552" s="16"/>
      <c r="B552" s="20"/>
      <c r="C552" s="17"/>
      <c r="D552" s="21"/>
      <c r="E552" s="21"/>
      <c r="F552" s="16"/>
      <c r="G552" s="20" t="s">
        <v>561</v>
      </c>
      <c r="H552" s="16" t="s">
        <v>562</v>
      </c>
      <c r="I552" s="16" t="s">
        <v>1454</v>
      </c>
      <c r="J552" s="20" t="s">
        <v>535</v>
      </c>
      <c r="K552" s="17" t="s">
        <v>796</v>
      </c>
      <c r="L552" s="17" t="s">
        <v>537</v>
      </c>
      <c r="M552" s="17" t="s">
        <v>538</v>
      </c>
    </row>
    <row r="553" s="1" customFormat="true" ht="19.95" customHeight="true" spans="1:13">
      <c r="A553" s="23" t="s">
        <v>1455</v>
      </c>
      <c r="B553" s="16" t="s">
        <v>1456</v>
      </c>
      <c r="C553" s="17">
        <v>10</v>
      </c>
      <c r="D553" s="21">
        <v>522.5</v>
      </c>
      <c r="E553" s="21" t="s">
        <v>1457</v>
      </c>
      <c r="F553" s="16" t="s">
        <v>1458</v>
      </c>
      <c r="G553" s="20" t="s">
        <v>532</v>
      </c>
      <c r="H553" s="16" t="s">
        <v>533</v>
      </c>
      <c r="I553" s="16" t="s">
        <v>1459</v>
      </c>
      <c r="J553" s="20" t="s">
        <v>535</v>
      </c>
      <c r="K553" s="17" t="s">
        <v>771</v>
      </c>
      <c r="L553" s="17" t="s">
        <v>1212</v>
      </c>
      <c r="M553" s="17" t="s">
        <v>538</v>
      </c>
    </row>
    <row r="554" ht="19.95" customHeight="true" spans="1:13">
      <c r="A554" s="23"/>
      <c r="B554" s="20"/>
      <c r="C554" s="17"/>
      <c r="D554" s="21"/>
      <c r="E554" s="21"/>
      <c r="F554" s="16"/>
      <c r="G554" s="20"/>
      <c r="H554" s="20"/>
      <c r="I554" s="16" t="s">
        <v>1460</v>
      </c>
      <c r="J554" s="20" t="s">
        <v>535</v>
      </c>
      <c r="K554" s="17" t="s">
        <v>558</v>
      </c>
      <c r="L554" s="17" t="s">
        <v>869</v>
      </c>
      <c r="M554" s="17" t="s">
        <v>538</v>
      </c>
    </row>
    <row r="555" ht="19.95" customHeight="true" spans="1:13">
      <c r="A555" s="23"/>
      <c r="B555" s="20"/>
      <c r="C555" s="17"/>
      <c r="D555" s="21"/>
      <c r="E555" s="21"/>
      <c r="F555" s="16"/>
      <c r="G555" s="20"/>
      <c r="H555" s="16" t="s">
        <v>541</v>
      </c>
      <c r="I555" s="16" t="s">
        <v>1461</v>
      </c>
      <c r="J555" s="20" t="s">
        <v>535</v>
      </c>
      <c r="K555" s="17" t="s">
        <v>560</v>
      </c>
      <c r="L555" s="17" t="s">
        <v>537</v>
      </c>
      <c r="M555" s="17" t="s">
        <v>538</v>
      </c>
    </row>
    <row r="556" ht="19.95" customHeight="true" spans="1:13">
      <c r="A556" s="23"/>
      <c r="B556" s="20"/>
      <c r="C556" s="17"/>
      <c r="D556" s="21"/>
      <c r="E556" s="21"/>
      <c r="F556" s="16"/>
      <c r="G556" s="20"/>
      <c r="H556" s="20"/>
      <c r="I556" s="16" t="s">
        <v>1462</v>
      </c>
      <c r="J556" s="20" t="s">
        <v>535</v>
      </c>
      <c r="K556" s="17" t="s">
        <v>560</v>
      </c>
      <c r="L556" s="17" t="s">
        <v>537</v>
      </c>
      <c r="M556" s="17" t="s">
        <v>538</v>
      </c>
    </row>
    <row r="557" ht="30" customHeight="true" spans="1:13">
      <c r="A557" s="23"/>
      <c r="B557" s="20"/>
      <c r="C557" s="17"/>
      <c r="D557" s="21"/>
      <c r="E557" s="21"/>
      <c r="F557" s="16"/>
      <c r="G557" s="20"/>
      <c r="H557" s="16" t="s">
        <v>586</v>
      </c>
      <c r="I557" s="16" t="s">
        <v>1463</v>
      </c>
      <c r="J557" s="20" t="s">
        <v>535</v>
      </c>
      <c r="K557" s="17" t="s">
        <v>560</v>
      </c>
      <c r="L557" s="17" t="s">
        <v>537</v>
      </c>
      <c r="M557" s="17" t="s">
        <v>552</v>
      </c>
    </row>
    <row r="558" ht="19.95" customHeight="true" spans="1:13">
      <c r="A558" s="23"/>
      <c r="B558" s="20"/>
      <c r="C558" s="17"/>
      <c r="D558" s="21"/>
      <c r="E558" s="21"/>
      <c r="F558" s="16"/>
      <c r="G558" s="20" t="s">
        <v>548</v>
      </c>
      <c r="H558" s="16" t="s">
        <v>556</v>
      </c>
      <c r="I558" s="16" t="s">
        <v>1464</v>
      </c>
      <c r="J558" s="20" t="s">
        <v>535</v>
      </c>
      <c r="K558" s="17" t="s">
        <v>588</v>
      </c>
      <c r="L558" s="17" t="s">
        <v>537</v>
      </c>
      <c r="M558" s="17" t="s">
        <v>552</v>
      </c>
    </row>
    <row r="559" ht="64" customHeight="true" spans="1:13">
      <c r="A559" s="23"/>
      <c r="B559" s="20"/>
      <c r="C559" s="17"/>
      <c r="D559" s="21"/>
      <c r="E559" s="21"/>
      <c r="F559" s="16"/>
      <c r="G559" s="20" t="s">
        <v>561</v>
      </c>
      <c r="H559" s="16" t="s">
        <v>562</v>
      </c>
      <c r="I559" s="16" t="s">
        <v>1465</v>
      </c>
      <c r="J559" s="20" t="s">
        <v>535</v>
      </c>
      <c r="K559" s="17" t="s">
        <v>560</v>
      </c>
      <c r="L559" s="17" t="s">
        <v>537</v>
      </c>
      <c r="M559" s="17" t="s">
        <v>538</v>
      </c>
    </row>
    <row r="560" s="1" customFormat="true" ht="19.95" customHeight="true" spans="1:13">
      <c r="A560" s="23"/>
      <c r="B560" s="16" t="s">
        <v>1466</v>
      </c>
      <c r="C560" s="17">
        <v>10</v>
      </c>
      <c r="D560" s="21">
        <v>926.33</v>
      </c>
      <c r="E560" s="21" t="s">
        <v>1467</v>
      </c>
      <c r="F560" s="16" t="s">
        <v>1468</v>
      </c>
      <c r="G560" s="20" t="s">
        <v>532</v>
      </c>
      <c r="H560" s="16" t="s">
        <v>533</v>
      </c>
      <c r="I560" s="16" t="s">
        <v>1469</v>
      </c>
      <c r="J560" s="20" t="s">
        <v>535</v>
      </c>
      <c r="K560" s="17" t="s">
        <v>662</v>
      </c>
      <c r="L560" s="17" t="s">
        <v>1143</v>
      </c>
      <c r="M560" s="17" t="s">
        <v>552</v>
      </c>
    </row>
    <row r="561" ht="17" customHeight="true" spans="1:13">
      <c r="A561" s="23"/>
      <c r="B561" s="20"/>
      <c r="C561" s="17"/>
      <c r="D561" s="21"/>
      <c r="E561" s="21"/>
      <c r="F561" s="16"/>
      <c r="G561" s="20"/>
      <c r="H561" s="16" t="s">
        <v>541</v>
      </c>
      <c r="I561" s="16" t="s">
        <v>1470</v>
      </c>
      <c r="J561" s="20" t="s">
        <v>535</v>
      </c>
      <c r="K561" s="17" t="s">
        <v>560</v>
      </c>
      <c r="L561" s="17" t="s">
        <v>537</v>
      </c>
      <c r="M561" s="17" t="s">
        <v>552</v>
      </c>
    </row>
    <row r="562" ht="16" customHeight="true" spans="1:13">
      <c r="A562" s="23"/>
      <c r="B562" s="20"/>
      <c r="C562" s="17"/>
      <c r="D562" s="21"/>
      <c r="E562" s="21"/>
      <c r="F562" s="16"/>
      <c r="G562" s="20"/>
      <c r="H562" s="16" t="s">
        <v>586</v>
      </c>
      <c r="I562" s="16" t="s">
        <v>1471</v>
      </c>
      <c r="J562" s="20" t="s">
        <v>535</v>
      </c>
      <c r="K562" s="17" t="s">
        <v>560</v>
      </c>
      <c r="L562" s="17" t="s">
        <v>537</v>
      </c>
      <c r="M562" s="17" t="s">
        <v>552</v>
      </c>
    </row>
    <row r="563" ht="18" customHeight="true" spans="1:13">
      <c r="A563" s="23"/>
      <c r="B563" s="20"/>
      <c r="C563" s="17"/>
      <c r="D563" s="21"/>
      <c r="E563" s="21"/>
      <c r="F563" s="16"/>
      <c r="G563" s="20" t="s">
        <v>548</v>
      </c>
      <c r="H563" s="16" t="s">
        <v>556</v>
      </c>
      <c r="I563" s="16" t="s">
        <v>1472</v>
      </c>
      <c r="J563" s="20" t="s">
        <v>543</v>
      </c>
      <c r="K563" s="17" t="s">
        <v>544</v>
      </c>
      <c r="L563" s="17"/>
      <c r="M563" s="17" t="s">
        <v>552</v>
      </c>
    </row>
    <row r="564" ht="19.95" customHeight="true" spans="1:13">
      <c r="A564" s="23"/>
      <c r="B564" s="20"/>
      <c r="C564" s="17"/>
      <c r="D564" s="21"/>
      <c r="E564" s="21"/>
      <c r="F564" s="16"/>
      <c r="G564" s="20" t="s">
        <v>561</v>
      </c>
      <c r="H564" s="16" t="s">
        <v>562</v>
      </c>
      <c r="I564" s="16" t="s">
        <v>1473</v>
      </c>
      <c r="J564" s="20" t="s">
        <v>535</v>
      </c>
      <c r="K564" s="17" t="s">
        <v>588</v>
      </c>
      <c r="L564" s="17" t="s">
        <v>537</v>
      </c>
      <c r="M564" s="17" t="s">
        <v>538</v>
      </c>
    </row>
    <row r="565" s="1" customFormat="true" ht="19.95" customHeight="true" spans="1:13">
      <c r="A565" s="23"/>
      <c r="B565" s="16" t="s">
        <v>1474</v>
      </c>
      <c r="C565" s="17">
        <v>10</v>
      </c>
      <c r="D565" s="18">
        <v>1012.5</v>
      </c>
      <c r="E565" s="21" t="s">
        <v>1475</v>
      </c>
      <c r="F565" s="16" t="s">
        <v>1468</v>
      </c>
      <c r="G565" s="20" t="s">
        <v>532</v>
      </c>
      <c r="H565" s="16" t="s">
        <v>533</v>
      </c>
      <c r="I565" s="16" t="s">
        <v>1476</v>
      </c>
      <c r="J565" s="20" t="s">
        <v>535</v>
      </c>
      <c r="K565" s="17" t="s">
        <v>669</v>
      </c>
      <c r="L565" s="17" t="s">
        <v>1477</v>
      </c>
      <c r="M565" s="17" t="s">
        <v>552</v>
      </c>
    </row>
    <row r="566" ht="19.95" customHeight="true" spans="1:13">
      <c r="A566" s="23"/>
      <c r="B566" s="20"/>
      <c r="C566" s="17"/>
      <c r="D566" s="21"/>
      <c r="E566" s="21"/>
      <c r="F566" s="16"/>
      <c r="G566" s="20"/>
      <c r="H566" s="16" t="s">
        <v>541</v>
      </c>
      <c r="I566" s="16" t="s">
        <v>1478</v>
      </c>
      <c r="J566" s="20" t="s">
        <v>535</v>
      </c>
      <c r="K566" s="17" t="s">
        <v>560</v>
      </c>
      <c r="L566" s="17" t="s">
        <v>537</v>
      </c>
      <c r="M566" s="17" t="s">
        <v>552</v>
      </c>
    </row>
    <row r="567" ht="19.95" customHeight="true" spans="1:13">
      <c r="A567" s="23"/>
      <c r="B567" s="20"/>
      <c r="C567" s="17"/>
      <c r="D567" s="21"/>
      <c r="E567" s="21"/>
      <c r="F567" s="16"/>
      <c r="G567" s="20"/>
      <c r="H567" s="16" t="s">
        <v>586</v>
      </c>
      <c r="I567" s="16" t="s">
        <v>1479</v>
      </c>
      <c r="J567" s="20" t="s">
        <v>535</v>
      </c>
      <c r="K567" s="17" t="s">
        <v>560</v>
      </c>
      <c r="L567" s="17" t="s">
        <v>537</v>
      </c>
      <c r="M567" s="17" t="s">
        <v>552</v>
      </c>
    </row>
    <row r="568" ht="19.95" customHeight="true" spans="1:13">
      <c r="A568" s="23"/>
      <c r="B568" s="20"/>
      <c r="C568" s="17"/>
      <c r="D568" s="21"/>
      <c r="E568" s="21"/>
      <c r="F568" s="16"/>
      <c r="G568" s="20" t="s">
        <v>548</v>
      </c>
      <c r="H568" s="16" t="s">
        <v>556</v>
      </c>
      <c r="I568" s="16" t="s">
        <v>1480</v>
      </c>
      <c r="J568" s="20" t="s">
        <v>535</v>
      </c>
      <c r="K568" s="17" t="s">
        <v>560</v>
      </c>
      <c r="L568" s="17" t="s">
        <v>537</v>
      </c>
      <c r="M568" s="17" t="s">
        <v>552</v>
      </c>
    </row>
    <row r="569" ht="19.95" customHeight="true" spans="1:13">
      <c r="A569" s="23"/>
      <c r="B569" s="20"/>
      <c r="C569" s="17"/>
      <c r="D569" s="21"/>
      <c r="E569" s="21"/>
      <c r="F569" s="16"/>
      <c r="G569" s="20" t="s">
        <v>561</v>
      </c>
      <c r="H569" s="16" t="s">
        <v>562</v>
      </c>
      <c r="I569" s="16" t="s">
        <v>1481</v>
      </c>
      <c r="J569" s="20" t="s">
        <v>535</v>
      </c>
      <c r="K569" s="17" t="s">
        <v>669</v>
      </c>
      <c r="L569" s="17" t="s">
        <v>537</v>
      </c>
      <c r="M569" s="17" t="s">
        <v>538</v>
      </c>
    </row>
    <row r="570" s="1" customFormat="true" ht="19.95" customHeight="true" spans="1:13">
      <c r="A570" s="23" t="s">
        <v>1455</v>
      </c>
      <c r="B570" s="16" t="s">
        <v>1482</v>
      </c>
      <c r="C570" s="17">
        <v>10</v>
      </c>
      <c r="D570" s="18">
        <v>1900</v>
      </c>
      <c r="E570" s="21" t="s">
        <v>1483</v>
      </c>
      <c r="F570" s="16" t="s">
        <v>1484</v>
      </c>
      <c r="G570" s="20" t="s">
        <v>532</v>
      </c>
      <c r="H570" s="16" t="s">
        <v>533</v>
      </c>
      <c r="I570" s="16" t="s">
        <v>1485</v>
      </c>
      <c r="J570" s="20" t="s">
        <v>535</v>
      </c>
      <c r="K570" s="17" t="s">
        <v>564</v>
      </c>
      <c r="L570" s="17" t="s">
        <v>869</v>
      </c>
      <c r="M570" s="17" t="s">
        <v>552</v>
      </c>
    </row>
    <row r="571" ht="19.95" customHeight="true" spans="1:13">
      <c r="A571" s="23"/>
      <c r="B571" s="20"/>
      <c r="C571" s="17"/>
      <c r="D571" s="21"/>
      <c r="E571" s="21"/>
      <c r="F571" s="16"/>
      <c r="G571" s="20"/>
      <c r="H571" s="16" t="s">
        <v>541</v>
      </c>
      <c r="I571" s="16" t="s">
        <v>1486</v>
      </c>
      <c r="J571" s="20" t="s">
        <v>535</v>
      </c>
      <c r="K571" s="17" t="s">
        <v>560</v>
      </c>
      <c r="L571" s="17" t="s">
        <v>537</v>
      </c>
      <c r="M571" s="17" t="s">
        <v>552</v>
      </c>
    </row>
    <row r="572" ht="19.95" customHeight="true" spans="1:13">
      <c r="A572" s="23"/>
      <c r="B572" s="20"/>
      <c r="C572" s="17"/>
      <c r="D572" s="21"/>
      <c r="E572" s="21"/>
      <c r="F572" s="16"/>
      <c r="G572" s="20"/>
      <c r="H572" s="16" t="s">
        <v>586</v>
      </c>
      <c r="I572" s="16" t="s">
        <v>1487</v>
      </c>
      <c r="J572" s="20" t="s">
        <v>535</v>
      </c>
      <c r="K572" s="17" t="s">
        <v>560</v>
      </c>
      <c r="L572" s="17" t="s">
        <v>537</v>
      </c>
      <c r="M572" s="17" t="s">
        <v>552</v>
      </c>
    </row>
    <row r="573" ht="19.95" customHeight="true" spans="1:13">
      <c r="A573" s="23"/>
      <c r="B573" s="20"/>
      <c r="C573" s="17"/>
      <c r="D573" s="21"/>
      <c r="E573" s="21"/>
      <c r="F573" s="16"/>
      <c r="G573" s="20" t="s">
        <v>548</v>
      </c>
      <c r="H573" s="16" t="s">
        <v>556</v>
      </c>
      <c r="I573" s="16" t="s">
        <v>1470</v>
      </c>
      <c r="J573" s="20" t="s">
        <v>535</v>
      </c>
      <c r="K573" s="17" t="s">
        <v>560</v>
      </c>
      <c r="L573" s="17" t="s">
        <v>537</v>
      </c>
      <c r="M573" s="17" t="s">
        <v>552</v>
      </c>
    </row>
    <row r="574" ht="102" customHeight="true" spans="1:13">
      <c r="A574" s="23"/>
      <c r="B574" s="20"/>
      <c r="C574" s="17"/>
      <c r="D574" s="21"/>
      <c r="E574" s="21"/>
      <c r="F574" s="16"/>
      <c r="G574" s="20" t="s">
        <v>561</v>
      </c>
      <c r="H574" s="16" t="s">
        <v>562</v>
      </c>
      <c r="I574" s="16" t="s">
        <v>1332</v>
      </c>
      <c r="J574" s="20" t="s">
        <v>535</v>
      </c>
      <c r="K574" s="17" t="s">
        <v>588</v>
      </c>
      <c r="L574" s="17" t="s">
        <v>537</v>
      </c>
      <c r="M574" s="17" t="s">
        <v>538</v>
      </c>
    </row>
    <row r="575" s="1" customFormat="true" ht="19.95" customHeight="true" spans="1:13">
      <c r="A575" s="23"/>
      <c r="B575" s="16" t="s">
        <v>1488</v>
      </c>
      <c r="C575" s="17">
        <v>10</v>
      </c>
      <c r="D575" s="18">
        <v>3135</v>
      </c>
      <c r="E575" s="21" t="s">
        <v>716</v>
      </c>
      <c r="F575" s="16" t="s">
        <v>1489</v>
      </c>
      <c r="G575" s="20" t="s">
        <v>532</v>
      </c>
      <c r="H575" s="16" t="s">
        <v>533</v>
      </c>
      <c r="I575" s="16" t="s">
        <v>1490</v>
      </c>
      <c r="J575" s="20" t="s">
        <v>535</v>
      </c>
      <c r="K575" s="17" t="s">
        <v>701</v>
      </c>
      <c r="L575" s="17" t="s">
        <v>1143</v>
      </c>
      <c r="M575" s="17" t="s">
        <v>552</v>
      </c>
    </row>
    <row r="576" ht="19.95" customHeight="true" spans="1:13">
      <c r="A576" s="23"/>
      <c r="B576" s="20"/>
      <c r="C576" s="17"/>
      <c r="D576" s="18"/>
      <c r="E576" s="21"/>
      <c r="F576" s="16"/>
      <c r="G576" s="20"/>
      <c r="H576" s="16" t="s">
        <v>541</v>
      </c>
      <c r="I576" s="16" t="s">
        <v>1470</v>
      </c>
      <c r="J576" s="20" t="s">
        <v>535</v>
      </c>
      <c r="K576" s="17" t="s">
        <v>560</v>
      </c>
      <c r="L576" s="17" t="s">
        <v>537</v>
      </c>
      <c r="M576" s="17" t="s">
        <v>552</v>
      </c>
    </row>
    <row r="577" ht="22" customHeight="true" spans="1:13">
      <c r="A577" s="23"/>
      <c r="B577" s="20"/>
      <c r="C577" s="17"/>
      <c r="D577" s="18"/>
      <c r="E577" s="21"/>
      <c r="F577" s="16"/>
      <c r="G577" s="20"/>
      <c r="H577" s="16" t="s">
        <v>586</v>
      </c>
      <c r="I577" s="16" t="s">
        <v>1470</v>
      </c>
      <c r="J577" s="20" t="s">
        <v>535</v>
      </c>
      <c r="K577" s="17" t="s">
        <v>560</v>
      </c>
      <c r="L577" s="17" t="s">
        <v>537</v>
      </c>
      <c r="M577" s="17" t="s">
        <v>552</v>
      </c>
    </row>
    <row r="578" ht="27" customHeight="true" spans="1:13">
      <c r="A578" s="23"/>
      <c r="B578" s="20"/>
      <c r="C578" s="17"/>
      <c r="D578" s="18"/>
      <c r="E578" s="21"/>
      <c r="F578" s="16"/>
      <c r="G578" s="20" t="s">
        <v>548</v>
      </c>
      <c r="H578" s="16" t="s">
        <v>556</v>
      </c>
      <c r="I578" s="16" t="s">
        <v>1472</v>
      </c>
      <c r="J578" s="20" t="s">
        <v>543</v>
      </c>
      <c r="K578" s="23" t="s">
        <v>753</v>
      </c>
      <c r="L578" s="17"/>
      <c r="M578" s="17" t="s">
        <v>552</v>
      </c>
    </row>
    <row r="579" ht="19.95" customHeight="true" spans="1:13">
      <c r="A579" s="23"/>
      <c r="B579" s="20"/>
      <c r="C579" s="17"/>
      <c r="D579" s="18"/>
      <c r="E579" s="21"/>
      <c r="F579" s="16"/>
      <c r="G579" s="20" t="s">
        <v>561</v>
      </c>
      <c r="H579" s="16" t="s">
        <v>562</v>
      </c>
      <c r="I579" s="16" t="s">
        <v>1491</v>
      </c>
      <c r="J579" s="20" t="s">
        <v>535</v>
      </c>
      <c r="K579" s="17" t="s">
        <v>669</v>
      </c>
      <c r="L579" s="17" t="s">
        <v>537</v>
      </c>
      <c r="M579" s="17" t="s">
        <v>538</v>
      </c>
    </row>
    <row r="580" s="1" customFormat="true" ht="18" customHeight="true" spans="1:13">
      <c r="A580" s="23" t="s">
        <v>1492</v>
      </c>
      <c r="B580" s="16" t="s">
        <v>1493</v>
      </c>
      <c r="C580" s="17">
        <v>10</v>
      </c>
      <c r="D580" s="18">
        <v>18835.2</v>
      </c>
      <c r="E580" s="21" t="s">
        <v>1494</v>
      </c>
      <c r="F580" s="16" t="s">
        <v>1495</v>
      </c>
      <c r="G580" s="20" t="s">
        <v>532</v>
      </c>
      <c r="H580" s="16" t="s">
        <v>533</v>
      </c>
      <c r="I580" s="16" t="s">
        <v>1496</v>
      </c>
      <c r="J580" s="20" t="s">
        <v>535</v>
      </c>
      <c r="K580" s="17" t="s">
        <v>1497</v>
      </c>
      <c r="L580" s="17" t="s">
        <v>555</v>
      </c>
      <c r="M580" s="17" t="s">
        <v>538</v>
      </c>
    </row>
    <row r="581" ht="33" customHeight="true" spans="1:13">
      <c r="A581" s="23"/>
      <c r="B581" s="20"/>
      <c r="C581" s="17"/>
      <c r="D581" s="21"/>
      <c r="E581" s="21"/>
      <c r="F581" s="16"/>
      <c r="G581" s="20"/>
      <c r="H581" s="16" t="s">
        <v>541</v>
      </c>
      <c r="I581" s="16" t="s">
        <v>1498</v>
      </c>
      <c r="J581" s="20" t="s">
        <v>551</v>
      </c>
      <c r="K581" s="17" t="s">
        <v>560</v>
      </c>
      <c r="L581" s="17" t="s">
        <v>537</v>
      </c>
      <c r="M581" s="17" t="s">
        <v>552</v>
      </c>
    </row>
    <row r="582" ht="27" customHeight="true" spans="1:13">
      <c r="A582" s="23"/>
      <c r="B582" s="20"/>
      <c r="C582" s="17"/>
      <c r="D582" s="21"/>
      <c r="E582" s="21"/>
      <c r="F582" s="16"/>
      <c r="G582" s="20"/>
      <c r="H582" s="16" t="s">
        <v>586</v>
      </c>
      <c r="I582" s="16" t="s">
        <v>1499</v>
      </c>
      <c r="J582" s="20" t="s">
        <v>546</v>
      </c>
      <c r="K582" s="17" t="s">
        <v>560</v>
      </c>
      <c r="L582" s="17" t="s">
        <v>537</v>
      </c>
      <c r="M582" s="17" t="s">
        <v>552</v>
      </c>
    </row>
    <row r="583" ht="19.95" customHeight="true" spans="1:13">
      <c r="A583" s="23"/>
      <c r="B583" s="20"/>
      <c r="C583" s="17"/>
      <c r="D583" s="21"/>
      <c r="E583" s="21"/>
      <c r="F583" s="16"/>
      <c r="G583" s="20" t="s">
        <v>548</v>
      </c>
      <c r="H583" s="16" t="s">
        <v>556</v>
      </c>
      <c r="I583" s="16" t="s">
        <v>1500</v>
      </c>
      <c r="J583" s="20" t="s">
        <v>535</v>
      </c>
      <c r="K583" s="17" t="s">
        <v>588</v>
      </c>
      <c r="L583" s="17" t="s">
        <v>537</v>
      </c>
      <c r="M583" s="17" t="s">
        <v>575</v>
      </c>
    </row>
    <row r="584" ht="19.95" customHeight="true" spans="1:13">
      <c r="A584" s="23"/>
      <c r="B584" s="20"/>
      <c r="C584" s="17"/>
      <c r="D584" s="21"/>
      <c r="E584" s="21"/>
      <c r="F584" s="16"/>
      <c r="G584" s="20" t="s">
        <v>561</v>
      </c>
      <c r="H584" s="16" t="s">
        <v>562</v>
      </c>
      <c r="I584" s="16" t="s">
        <v>1501</v>
      </c>
      <c r="J584" s="20" t="s">
        <v>543</v>
      </c>
      <c r="K584" s="17"/>
      <c r="L584" s="17"/>
      <c r="M584" s="17" t="s">
        <v>538</v>
      </c>
    </row>
    <row r="585" s="1" customFormat="true" ht="19.95" customHeight="true" spans="1:13">
      <c r="A585" s="23"/>
      <c r="B585" s="16" t="s">
        <v>1502</v>
      </c>
      <c r="C585" s="17">
        <v>10</v>
      </c>
      <c r="D585" s="18">
        <v>3890.05</v>
      </c>
      <c r="E585" s="21" t="s">
        <v>1503</v>
      </c>
      <c r="F585" s="16" t="s">
        <v>1504</v>
      </c>
      <c r="G585" s="20" t="s">
        <v>532</v>
      </c>
      <c r="H585" s="16" t="s">
        <v>541</v>
      </c>
      <c r="I585" s="16" t="s">
        <v>1505</v>
      </c>
      <c r="J585" s="20" t="s">
        <v>551</v>
      </c>
      <c r="K585" s="17" t="s">
        <v>1506</v>
      </c>
      <c r="L585" s="17" t="s">
        <v>690</v>
      </c>
      <c r="M585" s="17" t="s">
        <v>552</v>
      </c>
    </row>
    <row r="586" ht="18" customHeight="true" spans="1:13">
      <c r="A586" s="23"/>
      <c r="B586" s="20"/>
      <c r="C586" s="17"/>
      <c r="D586" s="21"/>
      <c r="E586" s="21"/>
      <c r="F586" s="16"/>
      <c r="G586" s="20"/>
      <c r="H586" s="16" t="s">
        <v>586</v>
      </c>
      <c r="I586" s="16" t="s">
        <v>1507</v>
      </c>
      <c r="J586" s="20" t="s">
        <v>546</v>
      </c>
      <c r="K586" s="17" t="s">
        <v>588</v>
      </c>
      <c r="L586" s="17" t="s">
        <v>537</v>
      </c>
      <c r="M586" s="17" t="s">
        <v>552</v>
      </c>
    </row>
    <row r="587" ht="23" customHeight="true" spans="1:13">
      <c r="A587" s="23"/>
      <c r="B587" s="20"/>
      <c r="C587" s="17"/>
      <c r="D587" s="21"/>
      <c r="E587" s="21"/>
      <c r="F587" s="16"/>
      <c r="G587" s="20" t="s">
        <v>548</v>
      </c>
      <c r="H587" s="16" t="s">
        <v>556</v>
      </c>
      <c r="I587" s="16" t="s">
        <v>1508</v>
      </c>
      <c r="J587" s="20" t="s">
        <v>535</v>
      </c>
      <c r="K587" s="17" t="s">
        <v>588</v>
      </c>
      <c r="L587" s="17" t="s">
        <v>537</v>
      </c>
      <c r="M587" s="17" t="s">
        <v>584</v>
      </c>
    </row>
    <row r="588" ht="19.95" customHeight="true" spans="1:13">
      <c r="A588" s="23"/>
      <c r="B588" s="20"/>
      <c r="C588" s="17"/>
      <c r="D588" s="21"/>
      <c r="E588" s="21"/>
      <c r="F588" s="16"/>
      <c r="G588" s="20"/>
      <c r="H588" s="16" t="s">
        <v>666</v>
      </c>
      <c r="I588" s="16" t="s">
        <v>1509</v>
      </c>
      <c r="J588" s="20" t="s">
        <v>543</v>
      </c>
      <c r="K588" s="17" t="s">
        <v>544</v>
      </c>
      <c r="L588" s="17"/>
      <c r="M588" s="17" t="s">
        <v>584</v>
      </c>
    </row>
    <row r="589" ht="30" customHeight="true" spans="1:13">
      <c r="A589" s="23"/>
      <c r="B589" s="20"/>
      <c r="C589" s="17"/>
      <c r="D589" s="21"/>
      <c r="E589" s="21"/>
      <c r="F589" s="16"/>
      <c r="G589" s="20" t="s">
        <v>561</v>
      </c>
      <c r="H589" s="16" t="s">
        <v>562</v>
      </c>
      <c r="I589" s="16" t="s">
        <v>1510</v>
      </c>
      <c r="J589" s="20" t="s">
        <v>543</v>
      </c>
      <c r="K589" s="17" t="s">
        <v>544</v>
      </c>
      <c r="L589" s="17"/>
      <c r="M589" s="17" t="s">
        <v>538</v>
      </c>
    </row>
    <row r="590" ht="22" customHeight="true" spans="1:13">
      <c r="A590" s="23"/>
      <c r="B590" s="20"/>
      <c r="C590" s="17"/>
      <c r="D590" s="21"/>
      <c r="E590" s="21"/>
      <c r="F590" s="16"/>
      <c r="G590" s="20" t="s">
        <v>727</v>
      </c>
      <c r="H590" s="16" t="s">
        <v>728</v>
      </c>
      <c r="I590" s="16" t="s">
        <v>1511</v>
      </c>
      <c r="J590" s="20" t="s">
        <v>551</v>
      </c>
      <c r="K590" s="17" t="s">
        <v>1512</v>
      </c>
      <c r="L590" s="23" t="s">
        <v>1513</v>
      </c>
      <c r="M590" s="17" t="s">
        <v>538</v>
      </c>
    </row>
    <row r="591" s="1" customFormat="true" ht="30" customHeight="true" spans="1:13">
      <c r="A591" s="23"/>
      <c r="B591" s="16" t="s">
        <v>1514</v>
      </c>
      <c r="C591" s="17">
        <v>10</v>
      </c>
      <c r="D591" s="21">
        <v>776.84</v>
      </c>
      <c r="E591" s="21" t="s">
        <v>1515</v>
      </c>
      <c r="F591" s="16" t="s">
        <v>1516</v>
      </c>
      <c r="G591" s="20" t="s">
        <v>532</v>
      </c>
      <c r="H591" s="16" t="s">
        <v>533</v>
      </c>
      <c r="I591" s="16" t="s">
        <v>1517</v>
      </c>
      <c r="J591" s="20" t="s">
        <v>535</v>
      </c>
      <c r="K591" s="17" t="s">
        <v>1518</v>
      </c>
      <c r="L591" s="17" t="s">
        <v>602</v>
      </c>
      <c r="M591" s="17" t="s">
        <v>552</v>
      </c>
    </row>
    <row r="592" ht="29" customHeight="true" spans="1:13">
      <c r="A592" s="23"/>
      <c r="B592" s="20"/>
      <c r="C592" s="17"/>
      <c r="D592" s="21"/>
      <c r="E592" s="21"/>
      <c r="F592" s="16"/>
      <c r="G592" s="20"/>
      <c r="H592" s="16" t="s">
        <v>541</v>
      </c>
      <c r="I592" s="16" t="s">
        <v>1519</v>
      </c>
      <c r="J592" s="20" t="s">
        <v>551</v>
      </c>
      <c r="K592" s="17" t="s">
        <v>1520</v>
      </c>
      <c r="L592" s="17" t="s">
        <v>602</v>
      </c>
      <c r="M592" s="17" t="s">
        <v>538</v>
      </c>
    </row>
    <row r="593" ht="29" customHeight="true" spans="1:13">
      <c r="A593" s="23"/>
      <c r="B593" s="20"/>
      <c r="C593" s="17"/>
      <c r="D593" s="21"/>
      <c r="E593" s="21"/>
      <c r="F593" s="16"/>
      <c r="G593" s="20"/>
      <c r="H593" s="16" t="s">
        <v>586</v>
      </c>
      <c r="I593" s="16" t="s">
        <v>1521</v>
      </c>
      <c r="J593" s="20" t="s">
        <v>546</v>
      </c>
      <c r="K593" s="17" t="s">
        <v>560</v>
      </c>
      <c r="L593" s="17" t="s">
        <v>537</v>
      </c>
      <c r="M593" s="17" t="s">
        <v>552</v>
      </c>
    </row>
    <row r="594" ht="29" customHeight="true" spans="1:13">
      <c r="A594" s="23"/>
      <c r="B594" s="20"/>
      <c r="C594" s="17"/>
      <c r="D594" s="21"/>
      <c r="E594" s="21"/>
      <c r="F594" s="16"/>
      <c r="G594" s="20" t="s">
        <v>548</v>
      </c>
      <c r="H594" s="16" t="s">
        <v>556</v>
      </c>
      <c r="I594" s="16" t="s">
        <v>1522</v>
      </c>
      <c r="J594" s="20" t="s">
        <v>535</v>
      </c>
      <c r="K594" s="17" t="s">
        <v>588</v>
      </c>
      <c r="L594" s="17" t="s">
        <v>537</v>
      </c>
      <c r="M594" s="17" t="s">
        <v>575</v>
      </c>
    </row>
    <row r="595" ht="29" customHeight="true" spans="1:13">
      <c r="A595" s="23"/>
      <c r="B595" s="20"/>
      <c r="C595" s="17"/>
      <c r="D595" s="21"/>
      <c r="E595" s="21"/>
      <c r="F595" s="16"/>
      <c r="G595" s="20" t="s">
        <v>561</v>
      </c>
      <c r="H595" s="16" t="s">
        <v>562</v>
      </c>
      <c r="I595" s="16" t="s">
        <v>1523</v>
      </c>
      <c r="J595" s="20" t="s">
        <v>543</v>
      </c>
      <c r="K595" s="17" t="s">
        <v>544</v>
      </c>
      <c r="L595" s="17"/>
      <c r="M595" s="17" t="s">
        <v>538</v>
      </c>
    </row>
    <row r="596" s="1" customFormat="true" ht="39" customHeight="true" spans="1:13">
      <c r="A596" s="23" t="s">
        <v>1492</v>
      </c>
      <c r="B596" s="16" t="s">
        <v>1524</v>
      </c>
      <c r="C596" s="17">
        <v>10</v>
      </c>
      <c r="D596" s="34">
        <v>1956</v>
      </c>
      <c r="E596" s="21" t="s">
        <v>1525</v>
      </c>
      <c r="F596" s="16" t="s">
        <v>1526</v>
      </c>
      <c r="G596" s="20" t="s">
        <v>532</v>
      </c>
      <c r="H596" s="16" t="s">
        <v>533</v>
      </c>
      <c r="I596" s="16" t="s">
        <v>1527</v>
      </c>
      <c r="J596" s="20" t="s">
        <v>535</v>
      </c>
      <c r="K596" s="17" t="s">
        <v>1528</v>
      </c>
      <c r="L596" s="17" t="s">
        <v>654</v>
      </c>
      <c r="M596" s="17" t="s">
        <v>584</v>
      </c>
    </row>
    <row r="597" s="1" customFormat="true" ht="19.95" customHeight="true" spans="1:13">
      <c r="A597" s="23"/>
      <c r="B597" s="20"/>
      <c r="C597" s="17"/>
      <c r="D597" s="21"/>
      <c r="E597" s="21"/>
      <c r="F597" s="16"/>
      <c r="G597" s="20"/>
      <c r="H597" s="16" t="s">
        <v>541</v>
      </c>
      <c r="I597" s="16" t="s">
        <v>1529</v>
      </c>
      <c r="J597" s="20" t="s">
        <v>551</v>
      </c>
      <c r="K597" s="17" t="s">
        <v>560</v>
      </c>
      <c r="L597" s="17" t="s">
        <v>602</v>
      </c>
      <c r="M597" s="17" t="s">
        <v>552</v>
      </c>
    </row>
    <row r="598" s="1" customFormat="true" ht="19.95" customHeight="true" spans="1:13">
      <c r="A598" s="23"/>
      <c r="B598" s="20"/>
      <c r="C598" s="17"/>
      <c r="D598" s="21"/>
      <c r="E598" s="21"/>
      <c r="F598" s="16"/>
      <c r="G598" s="20"/>
      <c r="H598" s="16" t="s">
        <v>586</v>
      </c>
      <c r="I598" s="16" t="s">
        <v>1530</v>
      </c>
      <c r="J598" s="20" t="s">
        <v>546</v>
      </c>
      <c r="K598" s="17" t="s">
        <v>560</v>
      </c>
      <c r="L598" s="17" t="s">
        <v>537</v>
      </c>
      <c r="M598" s="17" t="s">
        <v>584</v>
      </c>
    </row>
    <row r="599" s="1" customFormat="true" ht="19.95" customHeight="true" spans="1:13">
      <c r="A599" s="23"/>
      <c r="B599" s="20"/>
      <c r="C599" s="17"/>
      <c r="D599" s="21"/>
      <c r="E599" s="21"/>
      <c r="F599" s="16"/>
      <c r="G599" s="20" t="s">
        <v>548</v>
      </c>
      <c r="H599" s="16" t="s">
        <v>556</v>
      </c>
      <c r="I599" s="16" t="s">
        <v>1531</v>
      </c>
      <c r="J599" s="20" t="s">
        <v>535</v>
      </c>
      <c r="K599" s="17" t="s">
        <v>588</v>
      </c>
      <c r="L599" s="17" t="s">
        <v>537</v>
      </c>
      <c r="M599" s="17" t="s">
        <v>575</v>
      </c>
    </row>
    <row r="600" s="1" customFormat="true" ht="19.95" customHeight="true" spans="1:13">
      <c r="A600" s="23"/>
      <c r="B600" s="20"/>
      <c r="C600" s="17"/>
      <c r="D600" s="21"/>
      <c r="E600" s="21"/>
      <c r="F600" s="16"/>
      <c r="G600" s="20" t="s">
        <v>561</v>
      </c>
      <c r="H600" s="16" t="s">
        <v>562</v>
      </c>
      <c r="I600" s="16" t="s">
        <v>1532</v>
      </c>
      <c r="J600" s="20" t="s">
        <v>543</v>
      </c>
      <c r="K600" s="17" t="s">
        <v>544</v>
      </c>
      <c r="L600" s="17"/>
      <c r="M600" s="17" t="s">
        <v>538</v>
      </c>
    </row>
    <row r="601" s="1" customFormat="true" ht="31" customHeight="true" spans="1:13">
      <c r="A601" s="23"/>
      <c r="B601" s="16" t="s">
        <v>1533</v>
      </c>
      <c r="C601" s="17">
        <v>10</v>
      </c>
      <c r="D601" s="34">
        <v>1755</v>
      </c>
      <c r="E601" s="21" t="s">
        <v>1534</v>
      </c>
      <c r="F601" s="16" t="s">
        <v>1535</v>
      </c>
      <c r="G601" s="20" t="s">
        <v>532</v>
      </c>
      <c r="H601" s="16" t="s">
        <v>533</v>
      </c>
      <c r="I601" s="16" t="s">
        <v>1536</v>
      </c>
      <c r="J601" s="20" t="s">
        <v>535</v>
      </c>
      <c r="K601" s="17" t="s">
        <v>1537</v>
      </c>
      <c r="L601" s="17" t="s">
        <v>654</v>
      </c>
      <c r="M601" s="17" t="s">
        <v>584</v>
      </c>
    </row>
    <row r="602" s="1" customFormat="true" ht="31" customHeight="true" spans="1:13">
      <c r="A602" s="23"/>
      <c r="B602" s="20"/>
      <c r="C602" s="17"/>
      <c r="D602" s="21"/>
      <c r="E602" s="21"/>
      <c r="F602" s="16"/>
      <c r="G602" s="20"/>
      <c r="H602" s="16" t="s">
        <v>541</v>
      </c>
      <c r="I602" s="16" t="s">
        <v>1538</v>
      </c>
      <c r="J602" s="20" t="s">
        <v>1539</v>
      </c>
      <c r="K602" s="17" t="s">
        <v>1537</v>
      </c>
      <c r="L602" s="17" t="s">
        <v>602</v>
      </c>
      <c r="M602" s="17" t="s">
        <v>584</v>
      </c>
    </row>
    <row r="603" s="1" customFormat="true" ht="31" customHeight="true" spans="1:13">
      <c r="A603" s="23"/>
      <c r="B603" s="20"/>
      <c r="C603" s="17"/>
      <c r="D603" s="21"/>
      <c r="E603" s="21"/>
      <c r="F603" s="16"/>
      <c r="G603" s="20"/>
      <c r="H603" s="16" t="s">
        <v>586</v>
      </c>
      <c r="I603" s="16" t="s">
        <v>1540</v>
      </c>
      <c r="J603" s="20" t="s">
        <v>546</v>
      </c>
      <c r="K603" s="17" t="s">
        <v>560</v>
      </c>
      <c r="L603" s="17" t="s">
        <v>537</v>
      </c>
      <c r="M603" s="17" t="s">
        <v>552</v>
      </c>
    </row>
    <row r="604" s="1" customFormat="true" ht="31" customHeight="true" spans="1:13">
      <c r="A604" s="23"/>
      <c r="B604" s="20"/>
      <c r="C604" s="17"/>
      <c r="D604" s="21"/>
      <c r="E604" s="21"/>
      <c r="F604" s="16"/>
      <c r="G604" s="20" t="s">
        <v>548</v>
      </c>
      <c r="H604" s="16" t="s">
        <v>556</v>
      </c>
      <c r="I604" s="16" t="s">
        <v>1541</v>
      </c>
      <c r="J604" s="20" t="s">
        <v>535</v>
      </c>
      <c r="K604" s="17" t="s">
        <v>588</v>
      </c>
      <c r="L604" s="17" t="s">
        <v>537</v>
      </c>
      <c r="M604" s="17" t="s">
        <v>575</v>
      </c>
    </row>
    <row r="605" s="1" customFormat="true" ht="19.95" customHeight="true" spans="1:13">
      <c r="A605" s="23"/>
      <c r="B605" s="20"/>
      <c r="C605" s="17"/>
      <c r="D605" s="21"/>
      <c r="E605" s="21"/>
      <c r="F605" s="16"/>
      <c r="G605" s="20" t="s">
        <v>561</v>
      </c>
      <c r="H605" s="16" t="s">
        <v>562</v>
      </c>
      <c r="I605" s="16" t="s">
        <v>1542</v>
      </c>
      <c r="J605" s="20" t="s">
        <v>543</v>
      </c>
      <c r="K605" s="17" t="s">
        <v>544</v>
      </c>
      <c r="L605" s="17"/>
      <c r="M605" s="17" t="s">
        <v>538</v>
      </c>
    </row>
    <row r="606" s="1" customFormat="true" ht="19.95" customHeight="true" spans="1:13">
      <c r="A606" s="23"/>
      <c r="B606" s="16" t="s">
        <v>1543</v>
      </c>
      <c r="C606" s="17">
        <v>10</v>
      </c>
      <c r="D606" s="18">
        <v>4841.47</v>
      </c>
      <c r="E606" s="21" t="s">
        <v>1544</v>
      </c>
      <c r="F606" s="16" t="s">
        <v>1545</v>
      </c>
      <c r="G606" s="20" t="s">
        <v>532</v>
      </c>
      <c r="H606" s="16" t="s">
        <v>533</v>
      </c>
      <c r="I606" s="16" t="s">
        <v>1546</v>
      </c>
      <c r="J606" s="20" t="s">
        <v>535</v>
      </c>
      <c r="K606" s="17" t="s">
        <v>1547</v>
      </c>
      <c r="L606" s="17" t="s">
        <v>654</v>
      </c>
      <c r="M606" s="17" t="s">
        <v>552</v>
      </c>
    </row>
    <row r="607" ht="27" customHeight="true" spans="1:13">
      <c r="A607" s="23"/>
      <c r="B607" s="20"/>
      <c r="C607" s="17"/>
      <c r="D607" s="21"/>
      <c r="E607" s="21"/>
      <c r="F607" s="16"/>
      <c r="G607" s="20"/>
      <c r="H607" s="16" t="s">
        <v>541</v>
      </c>
      <c r="I607" s="16" t="s">
        <v>1548</v>
      </c>
      <c r="J607" s="20" t="s">
        <v>1539</v>
      </c>
      <c r="K607" s="17" t="s">
        <v>1021</v>
      </c>
      <c r="L607" s="17" t="s">
        <v>602</v>
      </c>
      <c r="M607" s="17" t="s">
        <v>584</v>
      </c>
    </row>
    <row r="608" ht="21" customHeight="true" spans="1:13">
      <c r="A608" s="23"/>
      <c r="B608" s="20"/>
      <c r="C608" s="17"/>
      <c r="D608" s="21"/>
      <c r="E608" s="21"/>
      <c r="F608" s="16"/>
      <c r="G608" s="20"/>
      <c r="H608" s="16" t="s">
        <v>586</v>
      </c>
      <c r="I608" s="16" t="s">
        <v>1549</v>
      </c>
      <c r="J608" s="20" t="s">
        <v>546</v>
      </c>
      <c r="K608" s="17" t="s">
        <v>560</v>
      </c>
      <c r="L608" s="17" t="s">
        <v>537</v>
      </c>
      <c r="M608" s="17" t="s">
        <v>584</v>
      </c>
    </row>
    <row r="609" ht="27" customHeight="true" spans="1:13">
      <c r="A609" s="23"/>
      <c r="B609" s="20"/>
      <c r="C609" s="17"/>
      <c r="D609" s="21"/>
      <c r="E609" s="21"/>
      <c r="F609" s="16"/>
      <c r="G609" s="20" t="s">
        <v>548</v>
      </c>
      <c r="H609" s="16" t="s">
        <v>556</v>
      </c>
      <c r="I609" s="16" t="s">
        <v>1550</v>
      </c>
      <c r="J609" s="20" t="s">
        <v>535</v>
      </c>
      <c r="K609" s="17" t="s">
        <v>588</v>
      </c>
      <c r="L609" s="17" t="s">
        <v>537</v>
      </c>
      <c r="M609" s="17" t="s">
        <v>575</v>
      </c>
    </row>
    <row r="610" ht="22" customHeight="true" spans="1:13">
      <c r="A610" s="23"/>
      <c r="B610" s="20"/>
      <c r="C610" s="17"/>
      <c r="D610" s="21"/>
      <c r="E610" s="21"/>
      <c r="F610" s="16"/>
      <c r="G610" s="20" t="s">
        <v>561</v>
      </c>
      <c r="H610" s="16" t="s">
        <v>562</v>
      </c>
      <c r="I610" s="16" t="s">
        <v>1551</v>
      </c>
      <c r="J610" s="20" t="s">
        <v>543</v>
      </c>
      <c r="K610" s="17" t="s">
        <v>544</v>
      </c>
      <c r="L610" s="17"/>
      <c r="M610" s="17" t="s">
        <v>538</v>
      </c>
    </row>
    <row r="611" s="1" customFormat="true" ht="27" customHeight="true" spans="1:13">
      <c r="A611" s="23"/>
      <c r="B611" s="16" t="s">
        <v>1552</v>
      </c>
      <c r="C611" s="17">
        <v>10</v>
      </c>
      <c r="D611" s="18">
        <v>8052.44</v>
      </c>
      <c r="E611" s="21" t="s">
        <v>1553</v>
      </c>
      <c r="F611" s="16" t="s">
        <v>1554</v>
      </c>
      <c r="G611" s="20" t="s">
        <v>532</v>
      </c>
      <c r="H611" s="16" t="s">
        <v>533</v>
      </c>
      <c r="I611" s="16" t="s">
        <v>1555</v>
      </c>
      <c r="J611" s="20" t="s">
        <v>535</v>
      </c>
      <c r="K611" s="17" t="s">
        <v>1556</v>
      </c>
      <c r="L611" s="17" t="s">
        <v>654</v>
      </c>
      <c r="M611" s="17" t="s">
        <v>1002</v>
      </c>
    </row>
    <row r="612" ht="29" customHeight="true" spans="1:13">
      <c r="A612" s="23"/>
      <c r="B612" s="20"/>
      <c r="C612" s="17"/>
      <c r="D612" s="21"/>
      <c r="E612" s="21"/>
      <c r="F612" s="16"/>
      <c r="G612" s="20"/>
      <c r="H612" s="16" t="s">
        <v>586</v>
      </c>
      <c r="I612" s="16" t="s">
        <v>1557</v>
      </c>
      <c r="J612" s="20" t="s">
        <v>535</v>
      </c>
      <c r="K612" s="17" t="s">
        <v>560</v>
      </c>
      <c r="L612" s="17" t="s">
        <v>537</v>
      </c>
      <c r="M612" s="17" t="s">
        <v>1002</v>
      </c>
    </row>
    <row r="613" ht="27" customHeight="true" spans="1:13">
      <c r="A613" s="23"/>
      <c r="B613" s="20"/>
      <c r="C613" s="17"/>
      <c r="D613" s="21"/>
      <c r="E613" s="21"/>
      <c r="F613" s="16"/>
      <c r="G613" s="20" t="s">
        <v>548</v>
      </c>
      <c r="H613" s="16" t="s">
        <v>556</v>
      </c>
      <c r="I613" s="16" t="s">
        <v>1558</v>
      </c>
      <c r="J613" s="20" t="s">
        <v>543</v>
      </c>
      <c r="K613" s="17" t="s">
        <v>544</v>
      </c>
      <c r="L613" s="17"/>
      <c r="M613" s="17" t="s">
        <v>575</v>
      </c>
    </row>
    <row r="614" ht="21" customHeight="true" spans="1:13">
      <c r="A614" s="23"/>
      <c r="B614" s="20"/>
      <c r="C614" s="17"/>
      <c r="D614" s="21"/>
      <c r="E614" s="21"/>
      <c r="F614" s="16"/>
      <c r="G614" s="20" t="s">
        <v>561</v>
      </c>
      <c r="H614" s="16" t="s">
        <v>562</v>
      </c>
      <c r="I614" s="16" t="s">
        <v>1559</v>
      </c>
      <c r="J614" s="20" t="s">
        <v>543</v>
      </c>
      <c r="K614" s="17" t="s">
        <v>544</v>
      </c>
      <c r="L614" s="17"/>
      <c r="M614" s="17" t="s">
        <v>538</v>
      </c>
    </row>
    <row r="615" s="1" customFormat="true" ht="19.95" customHeight="true" spans="1:13">
      <c r="A615" s="16" t="s">
        <v>1560</v>
      </c>
      <c r="B615" s="16" t="s">
        <v>1561</v>
      </c>
      <c r="C615" s="17">
        <v>10</v>
      </c>
      <c r="D615" s="18">
        <v>1744</v>
      </c>
      <c r="E615" s="21" t="s">
        <v>1562</v>
      </c>
      <c r="F615" s="16" t="s">
        <v>1563</v>
      </c>
      <c r="G615" s="20" t="s">
        <v>532</v>
      </c>
      <c r="H615" s="16" t="s">
        <v>533</v>
      </c>
      <c r="I615" s="16" t="s">
        <v>1564</v>
      </c>
      <c r="J615" s="20" t="s">
        <v>535</v>
      </c>
      <c r="K615" s="17" t="s">
        <v>601</v>
      </c>
      <c r="L615" s="17" t="s">
        <v>602</v>
      </c>
      <c r="M615" s="17" t="s">
        <v>552</v>
      </c>
    </row>
    <row r="616" ht="19.95" customHeight="true" spans="1:13">
      <c r="A616" s="16"/>
      <c r="B616" s="20"/>
      <c r="C616" s="17"/>
      <c r="D616" s="21"/>
      <c r="E616" s="21"/>
      <c r="F616" s="16"/>
      <c r="G616" s="20"/>
      <c r="H616" s="16" t="s">
        <v>541</v>
      </c>
      <c r="I616" s="16" t="s">
        <v>1565</v>
      </c>
      <c r="J616" s="20" t="s">
        <v>535</v>
      </c>
      <c r="K616" s="17" t="s">
        <v>669</v>
      </c>
      <c r="L616" s="17" t="s">
        <v>537</v>
      </c>
      <c r="M616" s="17" t="s">
        <v>584</v>
      </c>
    </row>
    <row r="617" ht="19.95" customHeight="true" spans="1:13">
      <c r="A617" s="16"/>
      <c r="B617" s="20"/>
      <c r="C617" s="17"/>
      <c r="D617" s="21"/>
      <c r="E617" s="21"/>
      <c r="F617" s="16"/>
      <c r="G617" s="20"/>
      <c r="H617" s="16" t="s">
        <v>586</v>
      </c>
      <c r="I617" s="16" t="s">
        <v>1566</v>
      </c>
      <c r="J617" s="20" t="s">
        <v>535</v>
      </c>
      <c r="K617" s="17" t="s">
        <v>669</v>
      </c>
      <c r="L617" s="17" t="s">
        <v>537</v>
      </c>
      <c r="M617" s="17" t="s">
        <v>584</v>
      </c>
    </row>
    <row r="618" ht="19.95" customHeight="true" spans="1:13">
      <c r="A618" s="16"/>
      <c r="B618" s="20"/>
      <c r="C618" s="17"/>
      <c r="D618" s="21"/>
      <c r="E618" s="21"/>
      <c r="F618" s="16"/>
      <c r="G618" s="20" t="s">
        <v>548</v>
      </c>
      <c r="H618" s="16" t="s">
        <v>556</v>
      </c>
      <c r="I618" s="16" t="s">
        <v>1567</v>
      </c>
      <c r="J618" s="20" t="s">
        <v>543</v>
      </c>
      <c r="K618" s="17" t="s">
        <v>544</v>
      </c>
      <c r="L618" s="17"/>
      <c r="M618" s="17" t="s">
        <v>575</v>
      </c>
    </row>
    <row r="619" ht="19.95" customHeight="true" spans="1:13">
      <c r="A619" s="16"/>
      <c r="B619" s="20"/>
      <c r="C619" s="17"/>
      <c r="D619" s="21"/>
      <c r="E619" s="21"/>
      <c r="F619" s="16"/>
      <c r="G619" s="20" t="s">
        <v>561</v>
      </c>
      <c r="H619" s="16" t="s">
        <v>562</v>
      </c>
      <c r="I619" s="16" t="s">
        <v>1568</v>
      </c>
      <c r="J619" s="20" t="s">
        <v>535</v>
      </c>
      <c r="K619" s="17" t="s">
        <v>669</v>
      </c>
      <c r="L619" s="17" t="s">
        <v>537</v>
      </c>
      <c r="M619" s="17" t="s">
        <v>538</v>
      </c>
    </row>
    <row r="620" s="1" customFormat="true" ht="19.95" customHeight="true" spans="1:13">
      <c r="A620" s="16"/>
      <c r="B620" s="16" t="s">
        <v>1569</v>
      </c>
      <c r="C620" s="17">
        <v>10</v>
      </c>
      <c r="D620" s="18">
        <v>2000</v>
      </c>
      <c r="E620" s="21" t="s">
        <v>1570</v>
      </c>
      <c r="F620" s="16" t="s">
        <v>1571</v>
      </c>
      <c r="G620" s="20" t="s">
        <v>532</v>
      </c>
      <c r="H620" s="16" t="s">
        <v>533</v>
      </c>
      <c r="I620" s="16" t="s">
        <v>1572</v>
      </c>
      <c r="J620" s="20" t="s">
        <v>535</v>
      </c>
      <c r="K620" s="17" t="s">
        <v>1404</v>
      </c>
      <c r="L620" s="17" t="s">
        <v>654</v>
      </c>
      <c r="M620" s="17" t="s">
        <v>552</v>
      </c>
    </row>
    <row r="621" ht="19.95" customHeight="true" spans="1:13">
      <c r="A621" s="16"/>
      <c r="B621" s="20"/>
      <c r="C621" s="17"/>
      <c r="D621" s="21"/>
      <c r="E621" s="21"/>
      <c r="F621" s="16"/>
      <c r="G621" s="20"/>
      <c r="H621" s="16" t="s">
        <v>541</v>
      </c>
      <c r="I621" s="16" t="s">
        <v>1573</v>
      </c>
      <c r="J621" s="20" t="s">
        <v>543</v>
      </c>
      <c r="K621" s="17" t="s">
        <v>544</v>
      </c>
      <c r="L621" s="17"/>
      <c r="M621" s="17" t="s">
        <v>584</v>
      </c>
    </row>
    <row r="622" ht="19.95" customHeight="true" spans="1:13">
      <c r="A622" s="16"/>
      <c r="B622" s="20"/>
      <c r="C622" s="17"/>
      <c r="D622" s="21"/>
      <c r="E622" s="21"/>
      <c r="F622" s="16"/>
      <c r="G622" s="20"/>
      <c r="H622" s="16" t="s">
        <v>586</v>
      </c>
      <c r="I622" s="16" t="s">
        <v>1574</v>
      </c>
      <c r="J622" s="20" t="s">
        <v>535</v>
      </c>
      <c r="K622" s="17" t="s">
        <v>669</v>
      </c>
      <c r="L622" s="17" t="s">
        <v>537</v>
      </c>
      <c r="M622" s="17" t="s">
        <v>584</v>
      </c>
    </row>
    <row r="623" ht="19.95" customHeight="true" spans="1:13">
      <c r="A623" s="16"/>
      <c r="B623" s="20"/>
      <c r="C623" s="17"/>
      <c r="D623" s="21"/>
      <c r="E623" s="21"/>
      <c r="F623" s="16"/>
      <c r="G623" s="20" t="s">
        <v>548</v>
      </c>
      <c r="H623" s="16" t="s">
        <v>556</v>
      </c>
      <c r="I623" s="16" t="s">
        <v>1575</v>
      </c>
      <c r="J623" s="20" t="s">
        <v>543</v>
      </c>
      <c r="K623" s="17" t="s">
        <v>544</v>
      </c>
      <c r="L623" s="17"/>
      <c r="M623" s="17" t="s">
        <v>575</v>
      </c>
    </row>
    <row r="624" ht="19.95" customHeight="true" spans="1:13">
      <c r="A624" s="16"/>
      <c r="B624" s="20"/>
      <c r="C624" s="17"/>
      <c r="D624" s="21"/>
      <c r="E624" s="21"/>
      <c r="F624" s="16"/>
      <c r="G624" s="20" t="s">
        <v>561</v>
      </c>
      <c r="H624" s="16" t="s">
        <v>562</v>
      </c>
      <c r="I624" s="16" t="s">
        <v>1576</v>
      </c>
      <c r="J624" s="20" t="s">
        <v>535</v>
      </c>
      <c r="K624" s="17" t="s">
        <v>669</v>
      </c>
      <c r="L624" s="17" t="s">
        <v>537</v>
      </c>
      <c r="M624" s="17" t="s">
        <v>538</v>
      </c>
    </row>
    <row r="625" s="1" customFormat="true" ht="19.95" customHeight="true" spans="1:13">
      <c r="A625" s="16" t="s">
        <v>1577</v>
      </c>
      <c r="B625" s="16" t="s">
        <v>1578</v>
      </c>
      <c r="C625" s="17">
        <v>10</v>
      </c>
      <c r="D625" s="18">
        <v>1424</v>
      </c>
      <c r="E625" s="21" t="s">
        <v>1579</v>
      </c>
      <c r="F625" s="16" t="s">
        <v>1580</v>
      </c>
      <c r="G625" s="20" t="s">
        <v>532</v>
      </c>
      <c r="H625" s="16" t="s">
        <v>533</v>
      </c>
      <c r="I625" s="16" t="s">
        <v>1581</v>
      </c>
      <c r="J625" s="20" t="s">
        <v>535</v>
      </c>
      <c r="K625" s="17" t="s">
        <v>1582</v>
      </c>
      <c r="L625" s="17" t="s">
        <v>654</v>
      </c>
      <c r="M625" s="17" t="s">
        <v>552</v>
      </c>
    </row>
    <row r="626" ht="19.95" customHeight="true" spans="1:13">
      <c r="A626" s="16"/>
      <c r="B626" s="20"/>
      <c r="C626" s="17"/>
      <c r="D626" s="21"/>
      <c r="E626" s="21"/>
      <c r="F626" s="16"/>
      <c r="G626" s="20"/>
      <c r="H626" s="16" t="s">
        <v>541</v>
      </c>
      <c r="I626" s="16" t="s">
        <v>1583</v>
      </c>
      <c r="J626" s="20" t="s">
        <v>535</v>
      </c>
      <c r="K626" s="17" t="s">
        <v>1584</v>
      </c>
      <c r="L626" s="17" t="s">
        <v>1243</v>
      </c>
      <c r="M626" s="17" t="s">
        <v>552</v>
      </c>
    </row>
    <row r="627" ht="19.95" customHeight="true" spans="1:13">
      <c r="A627" s="16"/>
      <c r="B627" s="20"/>
      <c r="C627" s="17"/>
      <c r="D627" s="21"/>
      <c r="E627" s="21"/>
      <c r="F627" s="16"/>
      <c r="G627" s="20"/>
      <c r="H627" s="16" t="s">
        <v>586</v>
      </c>
      <c r="I627" s="16" t="s">
        <v>1585</v>
      </c>
      <c r="J627" s="20" t="s">
        <v>535</v>
      </c>
      <c r="K627" s="17" t="s">
        <v>1125</v>
      </c>
      <c r="L627" s="17" t="s">
        <v>537</v>
      </c>
      <c r="M627" s="17" t="s">
        <v>538</v>
      </c>
    </row>
    <row r="628" ht="19.95" customHeight="true" spans="1:13">
      <c r="A628" s="16"/>
      <c r="B628" s="20"/>
      <c r="C628" s="17"/>
      <c r="D628" s="21"/>
      <c r="E628" s="21"/>
      <c r="F628" s="16"/>
      <c r="G628" s="20" t="s">
        <v>548</v>
      </c>
      <c r="H628" s="16" t="s">
        <v>556</v>
      </c>
      <c r="I628" s="16" t="s">
        <v>1586</v>
      </c>
      <c r="J628" s="20" t="s">
        <v>543</v>
      </c>
      <c r="K628" s="17" t="s">
        <v>544</v>
      </c>
      <c r="L628" s="17"/>
      <c r="M628" s="17" t="s">
        <v>575</v>
      </c>
    </row>
    <row r="629" ht="19.95" customHeight="true" spans="1:13">
      <c r="A629" s="16"/>
      <c r="B629" s="20"/>
      <c r="C629" s="17"/>
      <c r="D629" s="21"/>
      <c r="E629" s="21"/>
      <c r="F629" s="16"/>
      <c r="G629" s="20" t="s">
        <v>561</v>
      </c>
      <c r="H629" s="16" t="s">
        <v>562</v>
      </c>
      <c r="I629" s="16" t="s">
        <v>1587</v>
      </c>
      <c r="J629" s="20" t="s">
        <v>535</v>
      </c>
      <c r="K629" s="17" t="s">
        <v>588</v>
      </c>
      <c r="L629" s="17" t="s">
        <v>537</v>
      </c>
      <c r="M629" s="17" t="s">
        <v>538</v>
      </c>
    </row>
    <row r="630" s="1" customFormat="true" ht="19.95" customHeight="true" spans="1:13">
      <c r="A630" s="16" t="s">
        <v>1588</v>
      </c>
      <c r="B630" s="16" t="s">
        <v>1589</v>
      </c>
      <c r="C630" s="17">
        <v>10</v>
      </c>
      <c r="D630" s="21">
        <v>828.86</v>
      </c>
      <c r="E630" s="21" t="s">
        <v>1590</v>
      </c>
      <c r="F630" s="16" t="s">
        <v>1591</v>
      </c>
      <c r="G630" s="20" t="s">
        <v>532</v>
      </c>
      <c r="H630" s="16" t="s">
        <v>533</v>
      </c>
      <c r="I630" s="16" t="s">
        <v>1592</v>
      </c>
      <c r="J630" s="20" t="s">
        <v>535</v>
      </c>
      <c r="K630" s="17" t="s">
        <v>604</v>
      </c>
      <c r="L630" s="17" t="s">
        <v>744</v>
      </c>
      <c r="M630" s="17" t="s">
        <v>538</v>
      </c>
    </row>
    <row r="631" ht="19.95" customHeight="true" spans="1:13">
      <c r="A631" s="16"/>
      <c r="B631" s="20"/>
      <c r="C631" s="17"/>
      <c r="D631" s="21"/>
      <c r="E631" s="21"/>
      <c r="F631" s="16"/>
      <c r="G631" s="20"/>
      <c r="H631" s="20"/>
      <c r="I631" s="16" t="s">
        <v>1593</v>
      </c>
      <c r="J631" s="20" t="s">
        <v>535</v>
      </c>
      <c r="K631" s="17" t="s">
        <v>741</v>
      </c>
      <c r="L631" s="17" t="s">
        <v>888</v>
      </c>
      <c r="M631" s="17" t="s">
        <v>538</v>
      </c>
    </row>
    <row r="632" ht="19.95" customHeight="true" spans="1:13">
      <c r="A632" s="16"/>
      <c r="B632" s="20"/>
      <c r="C632" s="17"/>
      <c r="D632" s="21"/>
      <c r="E632" s="21"/>
      <c r="F632" s="16"/>
      <c r="G632" s="20"/>
      <c r="H632" s="16" t="s">
        <v>541</v>
      </c>
      <c r="I632" s="16" t="s">
        <v>1594</v>
      </c>
      <c r="J632" s="20" t="s">
        <v>535</v>
      </c>
      <c r="K632" s="17" t="s">
        <v>560</v>
      </c>
      <c r="L632" s="17" t="s">
        <v>537</v>
      </c>
      <c r="M632" s="17" t="s">
        <v>538</v>
      </c>
    </row>
    <row r="633" ht="19.95" customHeight="true" spans="1:13">
      <c r="A633" s="16"/>
      <c r="B633" s="20"/>
      <c r="C633" s="17"/>
      <c r="D633" s="21"/>
      <c r="E633" s="21"/>
      <c r="F633" s="16"/>
      <c r="G633" s="20"/>
      <c r="H633" s="16" t="s">
        <v>586</v>
      </c>
      <c r="I633" s="16" t="s">
        <v>1595</v>
      </c>
      <c r="J633" s="20" t="s">
        <v>535</v>
      </c>
      <c r="K633" s="17" t="s">
        <v>560</v>
      </c>
      <c r="L633" s="17" t="s">
        <v>537</v>
      </c>
      <c r="M633" s="17" t="s">
        <v>538</v>
      </c>
    </row>
    <row r="634" ht="19.95" customHeight="true" spans="1:13">
      <c r="A634" s="16"/>
      <c r="B634" s="20"/>
      <c r="C634" s="17"/>
      <c r="D634" s="21"/>
      <c r="E634" s="21"/>
      <c r="F634" s="16"/>
      <c r="G634" s="20" t="s">
        <v>548</v>
      </c>
      <c r="H634" s="16" t="s">
        <v>556</v>
      </c>
      <c r="I634" s="16" t="s">
        <v>1596</v>
      </c>
      <c r="J634" s="20" t="s">
        <v>535</v>
      </c>
      <c r="K634" s="17" t="s">
        <v>566</v>
      </c>
      <c r="L634" s="17" t="s">
        <v>537</v>
      </c>
      <c r="M634" s="17" t="s">
        <v>552</v>
      </c>
    </row>
    <row r="635" ht="19.95" customHeight="true" spans="1:13">
      <c r="A635" s="16"/>
      <c r="B635" s="20"/>
      <c r="C635" s="17"/>
      <c r="D635" s="21"/>
      <c r="E635" s="21"/>
      <c r="F635" s="16"/>
      <c r="G635" s="20" t="s">
        <v>561</v>
      </c>
      <c r="H635" s="16" t="s">
        <v>562</v>
      </c>
      <c r="I635" s="16" t="s">
        <v>677</v>
      </c>
      <c r="J635" s="20" t="s">
        <v>535</v>
      </c>
      <c r="K635" s="17" t="s">
        <v>669</v>
      </c>
      <c r="L635" s="17" t="s">
        <v>537</v>
      </c>
      <c r="M635" s="17" t="s">
        <v>538</v>
      </c>
    </row>
    <row r="636" ht="19.95" customHeight="true" spans="1:13">
      <c r="A636" s="16"/>
      <c r="B636" s="20"/>
      <c r="C636" s="17"/>
      <c r="D636" s="21"/>
      <c r="E636" s="21"/>
      <c r="F636" s="16"/>
      <c r="G636" s="20" t="s">
        <v>727</v>
      </c>
      <c r="H636" s="16" t="s">
        <v>728</v>
      </c>
      <c r="I636" s="16" t="s">
        <v>1597</v>
      </c>
      <c r="J636" s="20" t="s">
        <v>546</v>
      </c>
      <c r="K636" s="17" t="s">
        <v>669</v>
      </c>
      <c r="L636" s="17" t="s">
        <v>537</v>
      </c>
      <c r="M636" s="17" t="s">
        <v>552</v>
      </c>
    </row>
    <row r="637" s="1" customFormat="true" ht="19.95" customHeight="true" spans="1:13">
      <c r="A637" s="16"/>
      <c r="B637" s="16" t="s">
        <v>1598</v>
      </c>
      <c r="C637" s="17">
        <v>10</v>
      </c>
      <c r="D637" s="21">
        <v>800</v>
      </c>
      <c r="E637" s="21" t="s">
        <v>1599</v>
      </c>
      <c r="F637" s="16" t="s">
        <v>1600</v>
      </c>
      <c r="G637" s="20" t="s">
        <v>532</v>
      </c>
      <c r="H637" s="16" t="s">
        <v>533</v>
      </c>
      <c r="I637" s="16" t="s">
        <v>1601</v>
      </c>
      <c r="J637" s="20" t="s">
        <v>546</v>
      </c>
      <c r="K637" s="17" t="s">
        <v>1602</v>
      </c>
      <c r="L637" s="17" t="s">
        <v>1243</v>
      </c>
      <c r="M637" s="17" t="s">
        <v>552</v>
      </c>
    </row>
    <row r="638" ht="19.95" customHeight="true" spans="1:13">
      <c r="A638" s="16"/>
      <c r="B638" s="20"/>
      <c r="C638" s="17"/>
      <c r="D638" s="21"/>
      <c r="E638" s="21"/>
      <c r="F638" s="16"/>
      <c r="G638" s="20"/>
      <c r="H638" s="16" t="s">
        <v>541</v>
      </c>
      <c r="I638" s="16" t="s">
        <v>1603</v>
      </c>
      <c r="J638" s="20" t="s">
        <v>535</v>
      </c>
      <c r="K638" s="17" t="s">
        <v>1004</v>
      </c>
      <c r="L638" s="17" t="s">
        <v>537</v>
      </c>
      <c r="M638" s="17" t="s">
        <v>584</v>
      </c>
    </row>
    <row r="639" ht="19.95" customHeight="true" spans="1:13">
      <c r="A639" s="16"/>
      <c r="B639" s="20"/>
      <c r="C639" s="17"/>
      <c r="D639" s="21"/>
      <c r="E639" s="21"/>
      <c r="F639" s="16"/>
      <c r="G639" s="20"/>
      <c r="H639" s="16" t="s">
        <v>586</v>
      </c>
      <c r="I639" s="16" t="s">
        <v>1604</v>
      </c>
      <c r="J639" s="20" t="s">
        <v>535</v>
      </c>
      <c r="K639" s="17" t="s">
        <v>612</v>
      </c>
      <c r="L639" s="17" t="s">
        <v>537</v>
      </c>
      <c r="M639" s="17" t="s">
        <v>584</v>
      </c>
    </row>
    <row r="640" ht="19.95" customHeight="true" spans="1:13">
      <c r="A640" s="16"/>
      <c r="B640" s="20"/>
      <c r="C640" s="17"/>
      <c r="D640" s="21"/>
      <c r="E640" s="21"/>
      <c r="F640" s="16"/>
      <c r="G640" s="20" t="s">
        <v>548</v>
      </c>
      <c r="H640" s="16" t="s">
        <v>556</v>
      </c>
      <c r="I640" s="16" t="s">
        <v>1605</v>
      </c>
      <c r="J640" s="20" t="s">
        <v>535</v>
      </c>
      <c r="K640" s="17" t="s">
        <v>612</v>
      </c>
      <c r="L640" s="17" t="s">
        <v>537</v>
      </c>
      <c r="M640" s="17" t="s">
        <v>584</v>
      </c>
    </row>
    <row r="641" ht="19.95" customHeight="true" spans="1:13">
      <c r="A641" s="16"/>
      <c r="B641" s="20"/>
      <c r="C641" s="17"/>
      <c r="D641" s="21"/>
      <c r="E641" s="21"/>
      <c r="F641" s="16"/>
      <c r="G641" s="20"/>
      <c r="H641" s="16" t="s">
        <v>666</v>
      </c>
      <c r="I641" s="16" t="s">
        <v>1606</v>
      </c>
      <c r="J641" s="20" t="s">
        <v>535</v>
      </c>
      <c r="K641" s="17" t="s">
        <v>1004</v>
      </c>
      <c r="L641" s="17" t="s">
        <v>537</v>
      </c>
      <c r="M641" s="17" t="s">
        <v>584</v>
      </c>
    </row>
    <row r="642" ht="19.95" customHeight="true" spans="1:13">
      <c r="A642" s="16"/>
      <c r="B642" s="20"/>
      <c r="C642" s="17"/>
      <c r="D642" s="21"/>
      <c r="E642" s="21"/>
      <c r="F642" s="16"/>
      <c r="G642" s="20" t="s">
        <v>561</v>
      </c>
      <c r="H642" s="16" t="s">
        <v>562</v>
      </c>
      <c r="I642" s="16" t="s">
        <v>831</v>
      </c>
      <c r="J642" s="20" t="s">
        <v>535</v>
      </c>
      <c r="K642" s="17" t="s">
        <v>1125</v>
      </c>
      <c r="L642" s="17" t="s">
        <v>537</v>
      </c>
      <c r="M642" s="17" t="s">
        <v>538</v>
      </c>
    </row>
    <row r="643" s="1" customFormat="true" ht="19.95" customHeight="true" spans="1:13">
      <c r="A643" s="16"/>
      <c r="B643" s="16" t="s">
        <v>1607</v>
      </c>
      <c r="C643" s="17">
        <v>10</v>
      </c>
      <c r="D643" s="18">
        <v>1073.6</v>
      </c>
      <c r="E643" s="21" t="s">
        <v>1608</v>
      </c>
      <c r="F643" s="16" t="s">
        <v>1609</v>
      </c>
      <c r="G643" s="20" t="s">
        <v>532</v>
      </c>
      <c r="H643" s="16" t="s">
        <v>533</v>
      </c>
      <c r="I643" s="16" t="s">
        <v>1610</v>
      </c>
      <c r="J643" s="20" t="s">
        <v>546</v>
      </c>
      <c r="K643" s="17" t="s">
        <v>1611</v>
      </c>
      <c r="L643" s="17" t="s">
        <v>1243</v>
      </c>
      <c r="M643" s="17" t="s">
        <v>552</v>
      </c>
    </row>
    <row r="644" ht="19.95" customHeight="true" spans="1:13">
      <c r="A644" s="16"/>
      <c r="B644" s="20"/>
      <c r="C644" s="17"/>
      <c r="D644" s="21"/>
      <c r="E644" s="21"/>
      <c r="F644" s="16"/>
      <c r="G644" s="20"/>
      <c r="H644" s="16" t="s">
        <v>541</v>
      </c>
      <c r="I644" s="16" t="s">
        <v>1612</v>
      </c>
      <c r="J644" s="20" t="s">
        <v>535</v>
      </c>
      <c r="K644" s="17" t="s">
        <v>1004</v>
      </c>
      <c r="L644" s="17" t="s">
        <v>537</v>
      </c>
      <c r="M644" s="17" t="s">
        <v>584</v>
      </c>
    </row>
    <row r="645" ht="19.95" customHeight="true" spans="1:13">
      <c r="A645" s="16"/>
      <c r="B645" s="20"/>
      <c r="C645" s="17"/>
      <c r="D645" s="21"/>
      <c r="E645" s="21"/>
      <c r="F645" s="16"/>
      <c r="G645" s="20"/>
      <c r="H645" s="16" t="s">
        <v>586</v>
      </c>
      <c r="I645" s="16" t="s">
        <v>1613</v>
      </c>
      <c r="J645" s="20" t="s">
        <v>535</v>
      </c>
      <c r="K645" s="17" t="s">
        <v>1125</v>
      </c>
      <c r="L645" s="17" t="s">
        <v>537</v>
      </c>
      <c r="M645" s="17" t="s">
        <v>584</v>
      </c>
    </row>
    <row r="646" ht="19.95" customHeight="true" spans="1:13">
      <c r="A646" s="16"/>
      <c r="B646" s="20"/>
      <c r="C646" s="17"/>
      <c r="D646" s="21"/>
      <c r="E646" s="21"/>
      <c r="F646" s="16"/>
      <c r="G646" s="20" t="s">
        <v>548</v>
      </c>
      <c r="H646" s="16" t="s">
        <v>556</v>
      </c>
      <c r="I646" s="16" t="s">
        <v>1614</v>
      </c>
      <c r="J646" s="20" t="s">
        <v>535</v>
      </c>
      <c r="K646" s="17" t="s">
        <v>588</v>
      </c>
      <c r="L646" s="17" t="s">
        <v>537</v>
      </c>
      <c r="M646" s="17" t="s">
        <v>584</v>
      </c>
    </row>
    <row r="647" ht="19.95" customHeight="true" spans="1:13">
      <c r="A647" s="16"/>
      <c r="B647" s="20"/>
      <c r="C647" s="17"/>
      <c r="D647" s="21"/>
      <c r="E647" s="21"/>
      <c r="F647" s="16"/>
      <c r="G647" s="20"/>
      <c r="H647" s="16" t="s">
        <v>666</v>
      </c>
      <c r="I647" s="16" t="s">
        <v>1615</v>
      </c>
      <c r="J647" s="20" t="s">
        <v>535</v>
      </c>
      <c r="K647" s="17" t="s">
        <v>1004</v>
      </c>
      <c r="L647" s="17" t="s">
        <v>537</v>
      </c>
      <c r="M647" s="17" t="s">
        <v>584</v>
      </c>
    </row>
    <row r="648" ht="19.95" customHeight="true" spans="1:13">
      <c r="A648" s="16"/>
      <c r="B648" s="20"/>
      <c r="C648" s="17"/>
      <c r="D648" s="21"/>
      <c r="E648" s="21"/>
      <c r="F648" s="16"/>
      <c r="G648" s="20" t="s">
        <v>561</v>
      </c>
      <c r="H648" s="16" t="s">
        <v>562</v>
      </c>
      <c r="I648" s="16" t="s">
        <v>831</v>
      </c>
      <c r="J648" s="20" t="s">
        <v>535</v>
      </c>
      <c r="K648" s="17" t="s">
        <v>612</v>
      </c>
      <c r="L648" s="17" t="s">
        <v>537</v>
      </c>
      <c r="M648" s="17" t="s">
        <v>538</v>
      </c>
    </row>
    <row r="649" s="1" customFormat="true" ht="19.95" customHeight="true" spans="1:13">
      <c r="A649" s="16"/>
      <c r="B649" s="16" t="s">
        <v>1616</v>
      </c>
      <c r="C649" s="17">
        <v>10</v>
      </c>
      <c r="D649" s="18">
        <v>4476.99</v>
      </c>
      <c r="E649" s="21" t="s">
        <v>1617</v>
      </c>
      <c r="F649" s="16" t="s">
        <v>1618</v>
      </c>
      <c r="G649" s="20" t="s">
        <v>532</v>
      </c>
      <c r="H649" s="16" t="s">
        <v>533</v>
      </c>
      <c r="I649" s="16" t="s">
        <v>1619</v>
      </c>
      <c r="J649" s="20" t="s">
        <v>546</v>
      </c>
      <c r="K649" s="17" t="s">
        <v>1620</v>
      </c>
      <c r="L649" s="17" t="s">
        <v>1243</v>
      </c>
      <c r="M649" s="17" t="s">
        <v>552</v>
      </c>
    </row>
    <row r="650" ht="17" customHeight="true" spans="1:13">
      <c r="A650" s="16"/>
      <c r="B650" s="20"/>
      <c r="C650" s="17"/>
      <c r="D650" s="21"/>
      <c r="E650" s="21"/>
      <c r="F650" s="16"/>
      <c r="G650" s="20"/>
      <c r="H650" s="16" t="s">
        <v>541</v>
      </c>
      <c r="I650" s="16" t="s">
        <v>1621</v>
      </c>
      <c r="J650" s="20" t="s">
        <v>535</v>
      </c>
      <c r="K650" s="17" t="s">
        <v>1004</v>
      </c>
      <c r="L650" s="17" t="s">
        <v>537</v>
      </c>
      <c r="M650" s="17" t="s">
        <v>584</v>
      </c>
    </row>
    <row r="651" ht="16" customHeight="true" spans="1:13">
      <c r="A651" s="16"/>
      <c r="B651" s="20"/>
      <c r="C651" s="17"/>
      <c r="D651" s="21"/>
      <c r="E651" s="21"/>
      <c r="F651" s="16"/>
      <c r="G651" s="20"/>
      <c r="H651" s="16" t="s">
        <v>586</v>
      </c>
      <c r="I651" s="16" t="s">
        <v>1622</v>
      </c>
      <c r="J651" s="20" t="s">
        <v>535</v>
      </c>
      <c r="K651" s="17" t="s">
        <v>612</v>
      </c>
      <c r="L651" s="17" t="s">
        <v>537</v>
      </c>
      <c r="M651" s="17" t="s">
        <v>584</v>
      </c>
    </row>
    <row r="652" ht="16" customHeight="true" spans="1:13">
      <c r="A652" s="16"/>
      <c r="B652" s="20"/>
      <c r="C652" s="17"/>
      <c r="D652" s="21"/>
      <c r="E652" s="21"/>
      <c r="F652" s="16"/>
      <c r="G652" s="20" t="s">
        <v>548</v>
      </c>
      <c r="H652" s="16" t="s">
        <v>549</v>
      </c>
      <c r="I652" s="16" t="s">
        <v>1623</v>
      </c>
      <c r="J652" s="20" t="s">
        <v>535</v>
      </c>
      <c r="K652" s="17" t="s">
        <v>1008</v>
      </c>
      <c r="L652" s="17" t="s">
        <v>537</v>
      </c>
      <c r="M652" s="17" t="s">
        <v>584</v>
      </c>
    </row>
    <row r="653" ht="19.95" customHeight="true" spans="1:13">
      <c r="A653" s="16"/>
      <c r="B653" s="20"/>
      <c r="C653" s="17"/>
      <c r="D653" s="21"/>
      <c r="E653" s="21"/>
      <c r="F653" s="16"/>
      <c r="G653" s="20"/>
      <c r="H653" s="16" t="s">
        <v>666</v>
      </c>
      <c r="I653" s="16" t="s">
        <v>1624</v>
      </c>
      <c r="J653" s="20" t="s">
        <v>535</v>
      </c>
      <c r="K653" s="17" t="s">
        <v>1625</v>
      </c>
      <c r="L653" s="17" t="s">
        <v>537</v>
      </c>
      <c r="M653" s="17" t="s">
        <v>584</v>
      </c>
    </row>
    <row r="654" ht="19.95" customHeight="true" spans="1:13">
      <c r="A654" s="16"/>
      <c r="B654" s="20"/>
      <c r="C654" s="17"/>
      <c r="D654" s="21"/>
      <c r="E654" s="21"/>
      <c r="F654" s="16"/>
      <c r="G654" s="20" t="s">
        <v>561</v>
      </c>
      <c r="H654" s="16" t="s">
        <v>562</v>
      </c>
      <c r="I654" s="16" t="s">
        <v>1626</v>
      </c>
      <c r="J654" s="20" t="s">
        <v>535</v>
      </c>
      <c r="K654" s="17" t="s">
        <v>588</v>
      </c>
      <c r="L654" s="17" t="s">
        <v>537</v>
      </c>
      <c r="M654" s="17" t="s">
        <v>538</v>
      </c>
    </row>
    <row r="655" s="1" customFormat="true" ht="15" customHeight="true" spans="1:13">
      <c r="A655" s="16"/>
      <c r="B655" s="16" t="s">
        <v>1627</v>
      </c>
      <c r="C655" s="17">
        <v>10</v>
      </c>
      <c r="D655" s="18">
        <v>1362.93</v>
      </c>
      <c r="E655" s="21" t="s">
        <v>1628</v>
      </c>
      <c r="F655" s="16" t="s">
        <v>1629</v>
      </c>
      <c r="G655" s="20" t="s">
        <v>532</v>
      </c>
      <c r="H655" s="16" t="s">
        <v>533</v>
      </c>
      <c r="I655" s="16" t="s">
        <v>1630</v>
      </c>
      <c r="J655" s="20" t="s">
        <v>546</v>
      </c>
      <c r="K655" s="17" t="s">
        <v>1631</v>
      </c>
      <c r="L655" s="17" t="s">
        <v>1243</v>
      </c>
      <c r="M655" s="17" t="s">
        <v>552</v>
      </c>
    </row>
    <row r="656" ht="15" customHeight="true" spans="1:13">
      <c r="A656" s="16"/>
      <c r="B656" s="20"/>
      <c r="C656" s="17"/>
      <c r="D656" s="21"/>
      <c r="E656" s="21"/>
      <c r="F656" s="16"/>
      <c r="G656" s="20"/>
      <c r="H656" s="16" t="s">
        <v>541</v>
      </c>
      <c r="I656" s="16" t="s">
        <v>1632</v>
      </c>
      <c r="J656" s="20" t="s">
        <v>535</v>
      </c>
      <c r="K656" s="17" t="s">
        <v>1004</v>
      </c>
      <c r="L656" s="17" t="s">
        <v>537</v>
      </c>
      <c r="M656" s="17" t="s">
        <v>584</v>
      </c>
    </row>
    <row r="657" ht="16" customHeight="true" spans="1:13">
      <c r="A657" s="16"/>
      <c r="B657" s="20"/>
      <c r="C657" s="17"/>
      <c r="D657" s="21"/>
      <c r="E657" s="21"/>
      <c r="F657" s="16"/>
      <c r="G657" s="20"/>
      <c r="H657" s="16" t="s">
        <v>586</v>
      </c>
      <c r="I657" s="16" t="s">
        <v>1633</v>
      </c>
      <c r="J657" s="20" t="s">
        <v>535</v>
      </c>
      <c r="K657" s="17" t="s">
        <v>612</v>
      </c>
      <c r="L657" s="17" t="s">
        <v>537</v>
      </c>
      <c r="M657" s="17" t="s">
        <v>584</v>
      </c>
    </row>
    <row r="658" ht="19.95" customHeight="true" spans="1:13">
      <c r="A658" s="16"/>
      <c r="B658" s="20"/>
      <c r="C658" s="17"/>
      <c r="D658" s="21"/>
      <c r="E658" s="21"/>
      <c r="F658" s="16"/>
      <c r="G658" s="20" t="s">
        <v>548</v>
      </c>
      <c r="H658" s="16" t="s">
        <v>556</v>
      </c>
      <c r="I658" s="16" t="s">
        <v>1634</v>
      </c>
      <c r="J658" s="20" t="s">
        <v>535</v>
      </c>
      <c r="K658" s="17" t="s">
        <v>1625</v>
      </c>
      <c r="L658" s="17" t="s">
        <v>537</v>
      </c>
      <c r="M658" s="17" t="s">
        <v>584</v>
      </c>
    </row>
    <row r="659" ht="19.95" customHeight="true" spans="1:13">
      <c r="A659" s="16"/>
      <c r="B659" s="20"/>
      <c r="C659" s="17"/>
      <c r="D659" s="21"/>
      <c r="E659" s="21"/>
      <c r="F659" s="16"/>
      <c r="G659" s="20"/>
      <c r="H659" s="16" t="s">
        <v>666</v>
      </c>
      <c r="I659" s="16" t="s">
        <v>1635</v>
      </c>
      <c r="J659" s="20" t="s">
        <v>535</v>
      </c>
      <c r="K659" s="17" t="s">
        <v>1004</v>
      </c>
      <c r="L659" s="17" t="s">
        <v>537</v>
      </c>
      <c r="M659" s="17" t="s">
        <v>584</v>
      </c>
    </row>
    <row r="660" ht="19.95" customHeight="true" spans="1:13">
      <c r="A660" s="16"/>
      <c r="B660" s="20"/>
      <c r="C660" s="17"/>
      <c r="D660" s="21"/>
      <c r="E660" s="21"/>
      <c r="F660" s="16"/>
      <c r="G660" s="20" t="s">
        <v>561</v>
      </c>
      <c r="H660" s="16" t="s">
        <v>562</v>
      </c>
      <c r="I660" s="16" t="s">
        <v>1636</v>
      </c>
      <c r="J660" s="20" t="s">
        <v>535</v>
      </c>
      <c r="K660" s="17" t="s">
        <v>588</v>
      </c>
      <c r="L660" s="17" t="s">
        <v>537</v>
      </c>
      <c r="M660" s="17" t="s">
        <v>538</v>
      </c>
    </row>
    <row r="661" s="1" customFormat="true" ht="19.95" customHeight="true" spans="1:13">
      <c r="A661" s="16" t="s">
        <v>1637</v>
      </c>
      <c r="B661" s="16" t="s">
        <v>1598</v>
      </c>
      <c r="C661" s="17">
        <v>10</v>
      </c>
      <c r="D661" s="21">
        <v>580</v>
      </c>
      <c r="E661" s="21" t="s">
        <v>1638</v>
      </c>
      <c r="F661" s="16" t="s">
        <v>1639</v>
      </c>
      <c r="G661" s="20" t="s">
        <v>532</v>
      </c>
      <c r="H661" s="16" t="s">
        <v>533</v>
      </c>
      <c r="I661" s="16" t="s">
        <v>1640</v>
      </c>
      <c r="J661" s="20" t="s">
        <v>546</v>
      </c>
      <c r="K661" s="17" t="s">
        <v>701</v>
      </c>
      <c r="L661" s="17" t="s">
        <v>547</v>
      </c>
      <c r="M661" s="17" t="s">
        <v>538</v>
      </c>
    </row>
    <row r="662" ht="19.95" customHeight="true" spans="1:13">
      <c r="A662" s="16"/>
      <c r="B662" s="20"/>
      <c r="C662" s="17"/>
      <c r="D662" s="21"/>
      <c r="E662" s="21"/>
      <c r="F662" s="16"/>
      <c r="G662" s="20"/>
      <c r="H662" s="16" t="s">
        <v>541</v>
      </c>
      <c r="I662" s="16" t="s">
        <v>1641</v>
      </c>
      <c r="J662" s="20" t="s">
        <v>535</v>
      </c>
      <c r="K662" s="17" t="s">
        <v>612</v>
      </c>
      <c r="L662" s="17" t="s">
        <v>537</v>
      </c>
      <c r="M662" s="17" t="s">
        <v>552</v>
      </c>
    </row>
    <row r="663" ht="19.95" customHeight="true" spans="1:13">
      <c r="A663" s="16"/>
      <c r="B663" s="20"/>
      <c r="C663" s="17"/>
      <c r="D663" s="21"/>
      <c r="E663" s="21"/>
      <c r="F663" s="16"/>
      <c r="G663" s="20"/>
      <c r="H663" s="16" t="s">
        <v>586</v>
      </c>
      <c r="I663" s="16" t="s">
        <v>1642</v>
      </c>
      <c r="J663" s="20" t="s">
        <v>535</v>
      </c>
      <c r="K663" s="17" t="s">
        <v>612</v>
      </c>
      <c r="L663" s="17" t="s">
        <v>537</v>
      </c>
      <c r="M663" s="17" t="s">
        <v>552</v>
      </c>
    </row>
    <row r="664" ht="19.95" customHeight="true" spans="1:13">
      <c r="A664" s="16"/>
      <c r="B664" s="20"/>
      <c r="C664" s="17"/>
      <c r="D664" s="21"/>
      <c r="E664" s="21"/>
      <c r="F664" s="16"/>
      <c r="G664" s="20" t="s">
        <v>548</v>
      </c>
      <c r="H664" s="16" t="s">
        <v>556</v>
      </c>
      <c r="I664" s="16" t="s">
        <v>1643</v>
      </c>
      <c r="J664" s="20" t="s">
        <v>535</v>
      </c>
      <c r="K664" s="17" t="s">
        <v>588</v>
      </c>
      <c r="L664" s="17" t="s">
        <v>537</v>
      </c>
      <c r="M664" s="17" t="s">
        <v>575</v>
      </c>
    </row>
    <row r="665" ht="19.95" customHeight="true" spans="1:13">
      <c r="A665" s="16"/>
      <c r="B665" s="20"/>
      <c r="C665" s="17"/>
      <c r="D665" s="21"/>
      <c r="E665" s="21"/>
      <c r="F665" s="16"/>
      <c r="G665" s="20" t="s">
        <v>561</v>
      </c>
      <c r="H665" s="16" t="s">
        <v>562</v>
      </c>
      <c r="I665" s="16" t="s">
        <v>1644</v>
      </c>
      <c r="J665" s="20" t="s">
        <v>535</v>
      </c>
      <c r="K665" s="17" t="s">
        <v>612</v>
      </c>
      <c r="L665" s="17" t="s">
        <v>537</v>
      </c>
      <c r="M665" s="17" t="s">
        <v>538</v>
      </c>
    </row>
    <row r="666" s="1" customFormat="true" ht="19.95" customHeight="true" spans="1:13">
      <c r="A666" s="16" t="s">
        <v>1645</v>
      </c>
      <c r="B666" s="16" t="s">
        <v>1627</v>
      </c>
      <c r="C666" s="17">
        <v>10</v>
      </c>
      <c r="D666" s="21">
        <v>852.8</v>
      </c>
      <c r="E666" s="21" t="s">
        <v>1646</v>
      </c>
      <c r="F666" s="16" t="s">
        <v>1647</v>
      </c>
      <c r="G666" s="20" t="s">
        <v>532</v>
      </c>
      <c r="H666" s="16" t="s">
        <v>533</v>
      </c>
      <c r="I666" s="16" t="s">
        <v>1648</v>
      </c>
      <c r="J666" s="20" t="s">
        <v>535</v>
      </c>
      <c r="K666" s="17" t="s">
        <v>1649</v>
      </c>
      <c r="L666" s="17" t="s">
        <v>690</v>
      </c>
      <c r="M666" s="17" t="s">
        <v>538</v>
      </c>
    </row>
    <row r="667" ht="32" customHeight="true" spans="1:13">
      <c r="A667" s="16"/>
      <c r="B667" s="20"/>
      <c r="C667" s="17"/>
      <c r="D667" s="21"/>
      <c r="E667" s="21"/>
      <c r="F667" s="16"/>
      <c r="G667" s="20"/>
      <c r="H667" s="20"/>
      <c r="I667" s="16" t="s">
        <v>1650</v>
      </c>
      <c r="J667" s="20" t="s">
        <v>535</v>
      </c>
      <c r="K667" s="17" t="s">
        <v>560</v>
      </c>
      <c r="L667" s="17" t="s">
        <v>537</v>
      </c>
      <c r="M667" s="17" t="s">
        <v>538</v>
      </c>
    </row>
    <row r="668" ht="19.95" customHeight="true" spans="1:13">
      <c r="A668" s="16"/>
      <c r="B668" s="20"/>
      <c r="C668" s="17"/>
      <c r="D668" s="21"/>
      <c r="E668" s="21"/>
      <c r="F668" s="16"/>
      <c r="G668" s="20"/>
      <c r="H668" s="20"/>
      <c r="I668" s="16" t="s">
        <v>1651</v>
      </c>
      <c r="J668" s="20" t="s">
        <v>535</v>
      </c>
      <c r="K668" s="17" t="s">
        <v>950</v>
      </c>
      <c r="L668" s="17" t="s">
        <v>1652</v>
      </c>
      <c r="M668" s="17" t="s">
        <v>538</v>
      </c>
    </row>
    <row r="669" ht="19.95" customHeight="true" spans="1:13">
      <c r="A669" s="16"/>
      <c r="B669" s="20"/>
      <c r="C669" s="17"/>
      <c r="D669" s="21"/>
      <c r="E669" s="21"/>
      <c r="F669" s="16"/>
      <c r="G669" s="20"/>
      <c r="H669" s="20"/>
      <c r="I669" s="16" t="s">
        <v>1653</v>
      </c>
      <c r="J669" s="20" t="s">
        <v>535</v>
      </c>
      <c r="K669" s="17" t="s">
        <v>1654</v>
      </c>
      <c r="L669" s="17" t="s">
        <v>602</v>
      </c>
      <c r="M669" s="17" t="s">
        <v>538</v>
      </c>
    </row>
    <row r="670" ht="19.95" customHeight="true" spans="1:13">
      <c r="A670" s="16"/>
      <c r="B670" s="20"/>
      <c r="C670" s="17"/>
      <c r="D670" s="21"/>
      <c r="E670" s="21"/>
      <c r="F670" s="16"/>
      <c r="G670" s="20"/>
      <c r="H670" s="16" t="s">
        <v>586</v>
      </c>
      <c r="I670" s="16" t="s">
        <v>1655</v>
      </c>
      <c r="J670" s="20" t="s">
        <v>535</v>
      </c>
      <c r="K670" s="17" t="s">
        <v>560</v>
      </c>
      <c r="L670" s="17" t="s">
        <v>537</v>
      </c>
      <c r="M670" s="17" t="s">
        <v>538</v>
      </c>
    </row>
    <row r="671" ht="19.95" customHeight="true" spans="1:13">
      <c r="A671" s="16"/>
      <c r="B671" s="20"/>
      <c r="C671" s="17"/>
      <c r="D671" s="21"/>
      <c r="E671" s="21"/>
      <c r="F671" s="16"/>
      <c r="G671" s="20" t="s">
        <v>548</v>
      </c>
      <c r="H671" s="16" t="s">
        <v>556</v>
      </c>
      <c r="I671" s="16" t="s">
        <v>1656</v>
      </c>
      <c r="J671" s="20" t="s">
        <v>535</v>
      </c>
      <c r="K671" s="17" t="s">
        <v>572</v>
      </c>
      <c r="L671" s="17" t="s">
        <v>537</v>
      </c>
      <c r="M671" s="17" t="s">
        <v>552</v>
      </c>
    </row>
    <row r="672" ht="19.95" customHeight="true" spans="1:13">
      <c r="A672" s="16"/>
      <c r="B672" s="20"/>
      <c r="C672" s="17"/>
      <c r="D672" s="21"/>
      <c r="E672" s="21"/>
      <c r="F672" s="16"/>
      <c r="G672" s="20" t="s">
        <v>561</v>
      </c>
      <c r="H672" s="16" t="s">
        <v>562</v>
      </c>
      <c r="I672" s="16" t="s">
        <v>1657</v>
      </c>
      <c r="J672" s="20" t="s">
        <v>535</v>
      </c>
      <c r="K672" s="17" t="s">
        <v>612</v>
      </c>
      <c r="L672" s="17" t="s">
        <v>537</v>
      </c>
      <c r="M672" s="17" t="s">
        <v>538</v>
      </c>
    </row>
    <row r="673" ht="50" customHeight="true" spans="1:13">
      <c r="A673" s="16"/>
      <c r="B673" s="20"/>
      <c r="C673" s="17"/>
      <c r="D673" s="21"/>
      <c r="E673" s="21"/>
      <c r="F673" s="16"/>
      <c r="G673" s="20" t="s">
        <v>727</v>
      </c>
      <c r="H673" s="16" t="s">
        <v>728</v>
      </c>
      <c r="I673" s="16" t="s">
        <v>729</v>
      </c>
      <c r="J673" s="20" t="s">
        <v>551</v>
      </c>
      <c r="K673" s="17" t="s">
        <v>572</v>
      </c>
      <c r="L673" s="17" t="s">
        <v>537</v>
      </c>
      <c r="M673" s="17" t="s">
        <v>538</v>
      </c>
    </row>
    <row r="674" s="1" customFormat="true" ht="21" customHeight="true" spans="1:13">
      <c r="A674" s="23" t="s">
        <v>1658</v>
      </c>
      <c r="B674" s="23" t="s">
        <v>1659</v>
      </c>
      <c r="C674" s="17">
        <v>10</v>
      </c>
      <c r="D674" s="21">
        <v>1962.25</v>
      </c>
      <c r="E674" s="21" t="s">
        <v>1660</v>
      </c>
      <c r="F674" s="16" t="s">
        <v>1661</v>
      </c>
      <c r="G674" s="20" t="s">
        <v>727</v>
      </c>
      <c r="H674" s="16" t="s">
        <v>728</v>
      </c>
      <c r="I674" s="16" t="s">
        <v>729</v>
      </c>
      <c r="J674" s="20" t="s">
        <v>551</v>
      </c>
      <c r="K674" s="17" t="s">
        <v>1662</v>
      </c>
      <c r="L674" s="17" t="s">
        <v>537</v>
      </c>
      <c r="M674" s="17" t="s">
        <v>802</v>
      </c>
    </row>
    <row r="675" ht="19.95" customHeight="true" spans="1:13">
      <c r="A675" s="23"/>
      <c r="B675" s="23"/>
      <c r="C675" s="17"/>
      <c r="D675" s="21"/>
      <c r="E675" s="21"/>
      <c r="F675" s="16"/>
      <c r="G675" s="20" t="s">
        <v>532</v>
      </c>
      <c r="H675" s="16" t="s">
        <v>541</v>
      </c>
      <c r="I675" s="16" t="s">
        <v>1663</v>
      </c>
      <c r="J675" s="20" t="s">
        <v>535</v>
      </c>
      <c r="K675" s="17" t="s">
        <v>588</v>
      </c>
      <c r="L675" s="17" t="s">
        <v>537</v>
      </c>
      <c r="M675" s="17" t="s">
        <v>552</v>
      </c>
    </row>
    <row r="676" ht="17" customHeight="true" spans="1:13">
      <c r="A676" s="23"/>
      <c r="B676" s="23"/>
      <c r="C676" s="17"/>
      <c r="D676" s="21"/>
      <c r="E676" s="21"/>
      <c r="F676" s="16"/>
      <c r="G676" s="20"/>
      <c r="H676" s="16" t="s">
        <v>586</v>
      </c>
      <c r="I676" s="16" t="s">
        <v>1664</v>
      </c>
      <c r="J676" s="20" t="s">
        <v>535</v>
      </c>
      <c r="K676" s="17" t="s">
        <v>588</v>
      </c>
      <c r="L676" s="17" t="s">
        <v>537</v>
      </c>
      <c r="M676" s="17" t="s">
        <v>538</v>
      </c>
    </row>
    <row r="677" ht="19.95" customHeight="true" spans="1:13">
      <c r="A677" s="23"/>
      <c r="B677" s="23"/>
      <c r="C677" s="17"/>
      <c r="D677" s="21"/>
      <c r="E677" s="21"/>
      <c r="F677" s="16"/>
      <c r="G677" s="20" t="s">
        <v>548</v>
      </c>
      <c r="H677" s="16" t="s">
        <v>556</v>
      </c>
      <c r="I677" s="16" t="s">
        <v>1665</v>
      </c>
      <c r="J677" s="20" t="s">
        <v>535</v>
      </c>
      <c r="K677" s="17" t="s">
        <v>588</v>
      </c>
      <c r="L677" s="17" t="s">
        <v>537</v>
      </c>
      <c r="M677" s="17" t="s">
        <v>538</v>
      </c>
    </row>
    <row r="678" ht="16" customHeight="true" spans="1:13">
      <c r="A678" s="23"/>
      <c r="B678" s="23"/>
      <c r="C678" s="17"/>
      <c r="D678" s="21"/>
      <c r="E678" s="21"/>
      <c r="F678" s="16"/>
      <c r="G678" s="20"/>
      <c r="H678" s="16" t="s">
        <v>1237</v>
      </c>
      <c r="I678" s="16" t="s">
        <v>1666</v>
      </c>
      <c r="J678" s="20" t="s">
        <v>543</v>
      </c>
      <c r="K678" s="17" t="s">
        <v>544</v>
      </c>
      <c r="L678" s="17"/>
      <c r="M678" s="17" t="s">
        <v>538</v>
      </c>
    </row>
    <row r="679" ht="15" customHeight="true" spans="1:13">
      <c r="A679" s="23"/>
      <c r="B679" s="23"/>
      <c r="C679" s="17"/>
      <c r="D679" s="21"/>
      <c r="E679" s="21"/>
      <c r="F679" s="16"/>
      <c r="G679" s="20" t="s">
        <v>561</v>
      </c>
      <c r="H679" s="16" t="s">
        <v>562</v>
      </c>
      <c r="I679" s="16" t="s">
        <v>1080</v>
      </c>
      <c r="J679" s="20" t="s">
        <v>535</v>
      </c>
      <c r="K679" s="17" t="s">
        <v>588</v>
      </c>
      <c r="L679" s="17" t="s">
        <v>537</v>
      </c>
      <c r="M679" s="17" t="s">
        <v>538</v>
      </c>
    </row>
    <row r="680" ht="18" customHeight="true" spans="1:13">
      <c r="A680" s="23"/>
      <c r="B680" s="23"/>
      <c r="C680" s="17"/>
      <c r="D680" s="21"/>
      <c r="E680" s="21"/>
      <c r="F680" s="16"/>
      <c r="G680" s="20" t="s">
        <v>727</v>
      </c>
      <c r="H680" s="16" t="s">
        <v>728</v>
      </c>
      <c r="I680" s="16" t="s">
        <v>1667</v>
      </c>
      <c r="J680" s="20" t="s">
        <v>551</v>
      </c>
      <c r="K680" s="17" t="s">
        <v>538</v>
      </c>
      <c r="L680" s="17" t="s">
        <v>537</v>
      </c>
      <c r="M680" s="17" t="s">
        <v>552</v>
      </c>
    </row>
    <row r="681" s="1" customFormat="true" ht="16" customHeight="true" spans="1:13">
      <c r="A681" s="23"/>
      <c r="B681" s="16" t="s">
        <v>1668</v>
      </c>
      <c r="C681" s="17">
        <v>10</v>
      </c>
      <c r="D681" s="18">
        <v>8800</v>
      </c>
      <c r="E681" s="21" t="s">
        <v>1669</v>
      </c>
      <c r="F681" s="16" t="s">
        <v>1670</v>
      </c>
      <c r="G681" s="20" t="s">
        <v>532</v>
      </c>
      <c r="H681" s="16" t="s">
        <v>533</v>
      </c>
      <c r="I681" s="16" t="s">
        <v>1671</v>
      </c>
      <c r="J681" s="20" t="s">
        <v>535</v>
      </c>
      <c r="K681" s="17" t="s">
        <v>1672</v>
      </c>
      <c r="L681" s="17" t="s">
        <v>610</v>
      </c>
      <c r="M681" s="17" t="s">
        <v>538</v>
      </c>
    </row>
    <row r="682" ht="17" customHeight="true" spans="1:13">
      <c r="A682" s="23"/>
      <c r="B682" s="20"/>
      <c r="C682" s="17"/>
      <c r="D682" s="21"/>
      <c r="E682" s="21"/>
      <c r="F682" s="16"/>
      <c r="G682" s="20"/>
      <c r="H682" s="16" t="s">
        <v>541</v>
      </c>
      <c r="I682" s="16" t="s">
        <v>1673</v>
      </c>
      <c r="J682" s="20" t="s">
        <v>535</v>
      </c>
      <c r="K682" s="17" t="s">
        <v>588</v>
      </c>
      <c r="L682" s="17" t="s">
        <v>537</v>
      </c>
      <c r="M682" s="17" t="s">
        <v>552</v>
      </c>
    </row>
    <row r="683" ht="13" customHeight="true" spans="1:13">
      <c r="A683" s="23"/>
      <c r="B683" s="20"/>
      <c r="C683" s="17"/>
      <c r="D683" s="21"/>
      <c r="E683" s="21"/>
      <c r="F683" s="16"/>
      <c r="G683" s="20"/>
      <c r="H683" s="16" t="s">
        <v>586</v>
      </c>
      <c r="I683" s="16" t="s">
        <v>1674</v>
      </c>
      <c r="J683" s="20" t="s">
        <v>535</v>
      </c>
      <c r="K683" s="17" t="s">
        <v>669</v>
      </c>
      <c r="L683" s="17" t="s">
        <v>537</v>
      </c>
      <c r="M683" s="17" t="s">
        <v>538</v>
      </c>
    </row>
    <row r="684" ht="18" customHeight="true" spans="1:13">
      <c r="A684" s="23"/>
      <c r="B684" s="20"/>
      <c r="C684" s="17"/>
      <c r="D684" s="21"/>
      <c r="E684" s="21"/>
      <c r="F684" s="16"/>
      <c r="G684" s="20"/>
      <c r="H684" s="20"/>
      <c r="I684" s="16" t="s">
        <v>1673</v>
      </c>
      <c r="J684" s="20" t="s">
        <v>535</v>
      </c>
      <c r="K684" s="17" t="s">
        <v>588</v>
      </c>
      <c r="L684" s="17" t="s">
        <v>537</v>
      </c>
      <c r="M684" s="17" t="s">
        <v>538</v>
      </c>
    </row>
    <row r="685" ht="15" customHeight="true" spans="1:13">
      <c r="A685" s="23"/>
      <c r="B685" s="20"/>
      <c r="C685" s="17"/>
      <c r="D685" s="21"/>
      <c r="E685" s="21"/>
      <c r="F685" s="16"/>
      <c r="G685" s="20" t="s">
        <v>548</v>
      </c>
      <c r="H685" s="16" t="s">
        <v>556</v>
      </c>
      <c r="I685" s="16" t="s">
        <v>1675</v>
      </c>
      <c r="J685" s="20" t="s">
        <v>543</v>
      </c>
      <c r="K685" s="17" t="s">
        <v>544</v>
      </c>
      <c r="L685" s="17"/>
      <c r="M685" s="17" t="s">
        <v>538</v>
      </c>
    </row>
    <row r="686" ht="16" customHeight="true" spans="1:13">
      <c r="A686" s="23"/>
      <c r="B686" s="20"/>
      <c r="C686" s="17"/>
      <c r="D686" s="21"/>
      <c r="E686" s="21"/>
      <c r="F686" s="16"/>
      <c r="G686" s="20"/>
      <c r="H686" s="16" t="s">
        <v>1237</v>
      </c>
      <c r="I686" s="16" t="s">
        <v>1676</v>
      </c>
      <c r="J686" s="20" t="s">
        <v>543</v>
      </c>
      <c r="K686" s="17" t="s">
        <v>544</v>
      </c>
      <c r="L686" s="17"/>
      <c r="M686" s="17" t="s">
        <v>538</v>
      </c>
    </row>
    <row r="687" ht="15" customHeight="true" spans="1:13">
      <c r="A687" s="23"/>
      <c r="B687" s="20"/>
      <c r="C687" s="17"/>
      <c r="D687" s="21"/>
      <c r="E687" s="21"/>
      <c r="F687" s="16"/>
      <c r="G687" s="20" t="s">
        <v>561</v>
      </c>
      <c r="H687" s="16" t="s">
        <v>562</v>
      </c>
      <c r="I687" s="16" t="s">
        <v>1677</v>
      </c>
      <c r="J687" s="20" t="s">
        <v>535</v>
      </c>
      <c r="K687" s="17" t="s">
        <v>669</v>
      </c>
      <c r="L687" s="17" t="s">
        <v>537</v>
      </c>
      <c r="M687" s="17" t="s">
        <v>538</v>
      </c>
    </row>
    <row r="688" ht="18" customHeight="true" spans="1:13">
      <c r="A688" s="23"/>
      <c r="B688" s="20"/>
      <c r="C688" s="17"/>
      <c r="D688" s="21"/>
      <c r="E688" s="21"/>
      <c r="F688" s="16"/>
      <c r="G688" s="20" t="s">
        <v>727</v>
      </c>
      <c r="H688" s="16" t="s">
        <v>728</v>
      </c>
      <c r="I688" s="16" t="s">
        <v>1667</v>
      </c>
      <c r="J688" s="20" t="s">
        <v>551</v>
      </c>
      <c r="K688" s="17" t="s">
        <v>538</v>
      </c>
      <c r="L688" s="17" t="s">
        <v>537</v>
      </c>
      <c r="M688" s="17" t="s">
        <v>538</v>
      </c>
    </row>
    <row r="689" s="1" customFormat="true" ht="15" customHeight="true" spans="1:13">
      <c r="A689" s="23"/>
      <c r="B689" s="16" t="s">
        <v>1678</v>
      </c>
      <c r="C689" s="17">
        <v>10</v>
      </c>
      <c r="D689" s="18">
        <v>14000</v>
      </c>
      <c r="E689" s="21" t="s">
        <v>1679</v>
      </c>
      <c r="F689" s="16" t="s">
        <v>1680</v>
      </c>
      <c r="G689" s="20" t="s">
        <v>532</v>
      </c>
      <c r="H689" s="16" t="s">
        <v>533</v>
      </c>
      <c r="I689" s="16" t="s">
        <v>1681</v>
      </c>
      <c r="J689" s="20" t="s">
        <v>535</v>
      </c>
      <c r="K689" s="17" t="s">
        <v>1682</v>
      </c>
      <c r="L689" s="17" t="s">
        <v>610</v>
      </c>
      <c r="M689" s="17" t="s">
        <v>538</v>
      </c>
    </row>
    <row r="690" ht="15" customHeight="true" spans="1:13">
      <c r="A690" s="23"/>
      <c r="B690" s="20"/>
      <c r="C690" s="17"/>
      <c r="D690" s="21"/>
      <c r="E690" s="21"/>
      <c r="F690" s="16"/>
      <c r="G690" s="20"/>
      <c r="H690" s="16" t="s">
        <v>541</v>
      </c>
      <c r="I690" s="16" t="s">
        <v>1683</v>
      </c>
      <c r="J690" s="20" t="s">
        <v>535</v>
      </c>
      <c r="K690" s="17" t="s">
        <v>588</v>
      </c>
      <c r="L690" s="17" t="s">
        <v>537</v>
      </c>
      <c r="M690" s="17" t="s">
        <v>552</v>
      </c>
    </row>
    <row r="691" ht="15" customHeight="true" spans="1:13">
      <c r="A691" s="23"/>
      <c r="B691" s="20"/>
      <c r="C691" s="17"/>
      <c r="D691" s="21"/>
      <c r="E691" s="21"/>
      <c r="F691" s="16"/>
      <c r="G691" s="20"/>
      <c r="H691" s="16" t="s">
        <v>586</v>
      </c>
      <c r="I691" s="16" t="s">
        <v>1674</v>
      </c>
      <c r="J691" s="20" t="s">
        <v>535</v>
      </c>
      <c r="K691" s="17" t="s">
        <v>669</v>
      </c>
      <c r="L691" s="17" t="s">
        <v>537</v>
      </c>
      <c r="M691" s="17" t="s">
        <v>538</v>
      </c>
    </row>
    <row r="692" ht="15" customHeight="true" spans="1:13">
      <c r="A692" s="23"/>
      <c r="B692" s="20"/>
      <c r="C692" s="17"/>
      <c r="D692" s="21"/>
      <c r="E692" s="21"/>
      <c r="F692" s="16"/>
      <c r="G692" s="20"/>
      <c r="H692" s="20"/>
      <c r="I692" s="16" t="s">
        <v>1684</v>
      </c>
      <c r="J692" s="20" t="s">
        <v>535</v>
      </c>
      <c r="K692" s="17" t="s">
        <v>669</v>
      </c>
      <c r="L692" s="17" t="s">
        <v>537</v>
      </c>
      <c r="M692" s="17" t="s">
        <v>538</v>
      </c>
    </row>
    <row r="693" ht="15" customHeight="true" spans="1:13">
      <c r="A693" s="23"/>
      <c r="B693" s="20"/>
      <c r="C693" s="17"/>
      <c r="D693" s="21"/>
      <c r="E693" s="21"/>
      <c r="F693" s="16"/>
      <c r="G693" s="20" t="s">
        <v>548</v>
      </c>
      <c r="H693" s="16" t="s">
        <v>556</v>
      </c>
      <c r="I693" s="16" t="s">
        <v>1685</v>
      </c>
      <c r="J693" s="20" t="s">
        <v>543</v>
      </c>
      <c r="K693" s="17" t="s">
        <v>544</v>
      </c>
      <c r="L693" s="17"/>
      <c r="M693" s="17" t="s">
        <v>538</v>
      </c>
    </row>
    <row r="694" ht="19.95" customHeight="true" spans="1:13">
      <c r="A694" s="23"/>
      <c r="B694" s="20"/>
      <c r="C694" s="17"/>
      <c r="D694" s="21"/>
      <c r="E694" s="21"/>
      <c r="F694" s="16"/>
      <c r="G694" s="20"/>
      <c r="H694" s="16" t="s">
        <v>1237</v>
      </c>
      <c r="I694" s="16" t="s">
        <v>1676</v>
      </c>
      <c r="J694" s="20" t="s">
        <v>543</v>
      </c>
      <c r="K694" s="17" t="s">
        <v>544</v>
      </c>
      <c r="L694" s="17"/>
      <c r="M694" s="17" t="s">
        <v>538</v>
      </c>
    </row>
    <row r="695" ht="19.95" customHeight="true" spans="1:13">
      <c r="A695" s="23"/>
      <c r="B695" s="20"/>
      <c r="C695" s="17"/>
      <c r="D695" s="21"/>
      <c r="E695" s="21"/>
      <c r="F695" s="16"/>
      <c r="G695" s="20" t="s">
        <v>561</v>
      </c>
      <c r="H695" s="16" t="s">
        <v>562</v>
      </c>
      <c r="I695" s="16" t="s">
        <v>1080</v>
      </c>
      <c r="J695" s="20" t="s">
        <v>535</v>
      </c>
      <c r="K695" s="17" t="s">
        <v>669</v>
      </c>
      <c r="L695" s="17" t="s">
        <v>537</v>
      </c>
      <c r="M695" s="17" t="s">
        <v>538</v>
      </c>
    </row>
    <row r="696" ht="19.95" customHeight="true" spans="1:13">
      <c r="A696" s="23"/>
      <c r="B696" s="20"/>
      <c r="C696" s="17"/>
      <c r="D696" s="21"/>
      <c r="E696" s="21"/>
      <c r="F696" s="16"/>
      <c r="G696" s="20" t="s">
        <v>727</v>
      </c>
      <c r="H696" s="16" t="s">
        <v>728</v>
      </c>
      <c r="I696" s="16" t="s">
        <v>1667</v>
      </c>
      <c r="J696" s="20" t="s">
        <v>551</v>
      </c>
      <c r="K696" s="17" t="s">
        <v>538</v>
      </c>
      <c r="L696" s="17" t="s">
        <v>537</v>
      </c>
      <c r="M696" s="17" t="s">
        <v>538</v>
      </c>
    </row>
    <row r="697" s="1" customFormat="true" ht="19.95" customHeight="true" spans="1:13">
      <c r="A697" s="23" t="s">
        <v>1658</v>
      </c>
      <c r="B697" s="16" t="s">
        <v>1686</v>
      </c>
      <c r="C697" s="17">
        <v>10</v>
      </c>
      <c r="D697" s="18">
        <v>1727.48</v>
      </c>
      <c r="E697" s="21" t="s">
        <v>1687</v>
      </c>
      <c r="F697" s="16" t="s">
        <v>1688</v>
      </c>
      <c r="G697" s="20" t="s">
        <v>532</v>
      </c>
      <c r="H697" s="16" t="s">
        <v>533</v>
      </c>
      <c r="I697" s="16" t="s">
        <v>1689</v>
      </c>
      <c r="J697" s="20" t="s">
        <v>535</v>
      </c>
      <c r="K697" s="17" t="s">
        <v>1690</v>
      </c>
      <c r="L697" s="17" t="s">
        <v>869</v>
      </c>
      <c r="M697" s="17" t="s">
        <v>538</v>
      </c>
    </row>
    <row r="698" ht="19.95" customHeight="true" spans="1:13">
      <c r="A698" s="23"/>
      <c r="B698" s="20"/>
      <c r="C698" s="17"/>
      <c r="D698" s="21"/>
      <c r="E698" s="21"/>
      <c r="F698" s="16"/>
      <c r="G698" s="20"/>
      <c r="H698" s="16" t="s">
        <v>541</v>
      </c>
      <c r="I698" s="16" t="s">
        <v>1691</v>
      </c>
      <c r="J698" s="20" t="s">
        <v>535</v>
      </c>
      <c r="K698" s="17" t="s">
        <v>588</v>
      </c>
      <c r="L698" s="17" t="s">
        <v>537</v>
      </c>
      <c r="M698" s="17" t="s">
        <v>552</v>
      </c>
    </row>
    <row r="699" ht="19.95" customHeight="true" spans="1:13">
      <c r="A699" s="23"/>
      <c r="B699" s="20"/>
      <c r="C699" s="17"/>
      <c r="D699" s="21"/>
      <c r="E699" s="21"/>
      <c r="F699" s="16"/>
      <c r="G699" s="20"/>
      <c r="H699" s="16" t="s">
        <v>586</v>
      </c>
      <c r="I699" s="16" t="s">
        <v>1692</v>
      </c>
      <c r="J699" s="20" t="s">
        <v>535</v>
      </c>
      <c r="K699" s="17" t="s">
        <v>588</v>
      </c>
      <c r="L699" s="17" t="s">
        <v>537</v>
      </c>
      <c r="M699" s="17" t="s">
        <v>538</v>
      </c>
    </row>
    <row r="700" ht="19.95" customHeight="true" spans="1:13">
      <c r="A700" s="23"/>
      <c r="B700" s="20"/>
      <c r="C700" s="17"/>
      <c r="D700" s="21"/>
      <c r="E700" s="21"/>
      <c r="F700" s="16"/>
      <c r="G700" s="20" t="s">
        <v>548</v>
      </c>
      <c r="H700" s="16" t="s">
        <v>556</v>
      </c>
      <c r="I700" s="16" t="s">
        <v>1693</v>
      </c>
      <c r="J700" s="20" t="s">
        <v>543</v>
      </c>
      <c r="K700" s="17" t="s">
        <v>544</v>
      </c>
      <c r="L700" s="17"/>
      <c r="M700" s="17" t="s">
        <v>538</v>
      </c>
    </row>
    <row r="701" ht="19.95" customHeight="true" spans="1:13">
      <c r="A701" s="23"/>
      <c r="B701" s="20"/>
      <c r="C701" s="17"/>
      <c r="D701" s="21"/>
      <c r="E701" s="21"/>
      <c r="F701" s="16"/>
      <c r="G701" s="20"/>
      <c r="H701" s="20"/>
      <c r="I701" s="16" t="s">
        <v>1665</v>
      </c>
      <c r="J701" s="20" t="s">
        <v>535</v>
      </c>
      <c r="K701" s="17" t="s">
        <v>669</v>
      </c>
      <c r="L701" s="17" t="s">
        <v>537</v>
      </c>
      <c r="M701" s="17" t="s">
        <v>538</v>
      </c>
    </row>
    <row r="702" ht="19.95" customHeight="true" spans="1:13">
      <c r="A702" s="23"/>
      <c r="B702" s="20"/>
      <c r="C702" s="17"/>
      <c r="D702" s="21"/>
      <c r="E702" s="21"/>
      <c r="F702" s="16"/>
      <c r="G702" s="20" t="s">
        <v>561</v>
      </c>
      <c r="H702" s="16" t="s">
        <v>562</v>
      </c>
      <c r="I702" s="16" t="s">
        <v>1080</v>
      </c>
      <c r="J702" s="20" t="s">
        <v>535</v>
      </c>
      <c r="K702" s="17" t="s">
        <v>588</v>
      </c>
      <c r="L702" s="17" t="s">
        <v>537</v>
      </c>
      <c r="M702" s="17" t="s">
        <v>538</v>
      </c>
    </row>
    <row r="703" ht="19.95" customHeight="true" spans="1:13">
      <c r="A703" s="23"/>
      <c r="B703" s="20"/>
      <c r="C703" s="17"/>
      <c r="D703" s="21"/>
      <c r="E703" s="21"/>
      <c r="F703" s="16"/>
      <c r="G703" s="20" t="s">
        <v>727</v>
      </c>
      <c r="H703" s="16" t="s">
        <v>728</v>
      </c>
      <c r="I703" s="16" t="s">
        <v>1667</v>
      </c>
      <c r="J703" s="20" t="s">
        <v>551</v>
      </c>
      <c r="K703" s="17" t="s">
        <v>538</v>
      </c>
      <c r="L703" s="17" t="s">
        <v>537</v>
      </c>
      <c r="M703" s="17" t="s">
        <v>552</v>
      </c>
    </row>
    <row r="704" s="1" customFormat="true" ht="19.95" customHeight="true" spans="1:13">
      <c r="A704" s="23"/>
      <c r="B704" s="16" t="s">
        <v>1694</v>
      </c>
      <c r="C704" s="17">
        <v>10</v>
      </c>
      <c r="D704" s="21">
        <v>672.87</v>
      </c>
      <c r="E704" s="21" t="s">
        <v>1695</v>
      </c>
      <c r="F704" s="16" t="s">
        <v>1696</v>
      </c>
      <c r="G704" s="20" t="s">
        <v>532</v>
      </c>
      <c r="H704" s="16" t="s">
        <v>533</v>
      </c>
      <c r="I704" s="16" t="s">
        <v>1697</v>
      </c>
      <c r="J704" s="20" t="s">
        <v>535</v>
      </c>
      <c r="K704" s="17" t="s">
        <v>1698</v>
      </c>
      <c r="L704" s="17" t="s">
        <v>1143</v>
      </c>
      <c r="M704" s="17" t="s">
        <v>538</v>
      </c>
    </row>
    <row r="705" ht="19.95" customHeight="true" spans="1:13">
      <c r="A705" s="23"/>
      <c r="B705" s="20"/>
      <c r="C705" s="17"/>
      <c r="D705" s="21"/>
      <c r="E705" s="21"/>
      <c r="F705" s="16"/>
      <c r="G705" s="20"/>
      <c r="H705" s="16" t="s">
        <v>541</v>
      </c>
      <c r="I705" s="16" t="s">
        <v>1699</v>
      </c>
      <c r="J705" s="20" t="s">
        <v>535</v>
      </c>
      <c r="K705" s="17" t="s">
        <v>588</v>
      </c>
      <c r="L705" s="17" t="s">
        <v>537</v>
      </c>
      <c r="M705" s="17" t="s">
        <v>552</v>
      </c>
    </row>
    <row r="706" ht="19.95" customHeight="true" spans="1:13">
      <c r="A706" s="23"/>
      <c r="B706" s="20"/>
      <c r="C706" s="17"/>
      <c r="D706" s="21"/>
      <c r="E706" s="21"/>
      <c r="F706" s="16"/>
      <c r="G706" s="20"/>
      <c r="H706" s="16" t="s">
        <v>586</v>
      </c>
      <c r="I706" s="16" t="s">
        <v>1700</v>
      </c>
      <c r="J706" s="20" t="s">
        <v>535</v>
      </c>
      <c r="K706" s="17" t="s">
        <v>669</v>
      </c>
      <c r="L706" s="17" t="s">
        <v>537</v>
      </c>
      <c r="M706" s="17" t="s">
        <v>538</v>
      </c>
    </row>
    <row r="707" ht="19.95" customHeight="true" spans="1:13">
      <c r="A707" s="23"/>
      <c r="B707" s="20"/>
      <c r="C707" s="17"/>
      <c r="D707" s="21"/>
      <c r="E707" s="21"/>
      <c r="F707" s="16"/>
      <c r="G707" s="20" t="s">
        <v>548</v>
      </c>
      <c r="H707" s="16" t="s">
        <v>556</v>
      </c>
      <c r="I707" s="16" t="s">
        <v>1685</v>
      </c>
      <c r="J707" s="20" t="s">
        <v>543</v>
      </c>
      <c r="K707" s="17" t="s">
        <v>544</v>
      </c>
      <c r="L707" s="17"/>
      <c r="M707" s="17" t="s">
        <v>538</v>
      </c>
    </row>
    <row r="708" ht="19.95" customHeight="true" spans="1:13">
      <c r="A708" s="23"/>
      <c r="B708" s="20"/>
      <c r="C708" s="17"/>
      <c r="D708" s="21"/>
      <c r="E708" s="21"/>
      <c r="F708" s="16"/>
      <c r="G708" s="20"/>
      <c r="H708" s="16" t="s">
        <v>1237</v>
      </c>
      <c r="I708" s="16" t="s">
        <v>1676</v>
      </c>
      <c r="J708" s="20" t="s">
        <v>543</v>
      </c>
      <c r="K708" s="17" t="s">
        <v>544</v>
      </c>
      <c r="L708" s="17"/>
      <c r="M708" s="17" t="s">
        <v>538</v>
      </c>
    </row>
    <row r="709" ht="19.95" customHeight="true" spans="1:13">
      <c r="A709" s="23"/>
      <c r="B709" s="20"/>
      <c r="C709" s="17"/>
      <c r="D709" s="21"/>
      <c r="E709" s="21"/>
      <c r="F709" s="16"/>
      <c r="G709" s="20" t="s">
        <v>561</v>
      </c>
      <c r="H709" s="16" t="s">
        <v>562</v>
      </c>
      <c r="I709" s="16" t="s">
        <v>1080</v>
      </c>
      <c r="J709" s="20" t="s">
        <v>535</v>
      </c>
      <c r="K709" s="17" t="s">
        <v>669</v>
      </c>
      <c r="L709" s="17" t="s">
        <v>537</v>
      </c>
      <c r="M709" s="17" t="s">
        <v>538</v>
      </c>
    </row>
    <row r="710" ht="19.95" customHeight="true" spans="1:13">
      <c r="A710" s="23"/>
      <c r="B710" s="20"/>
      <c r="C710" s="17"/>
      <c r="D710" s="21"/>
      <c r="E710" s="21"/>
      <c r="F710" s="16"/>
      <c r="G710" s="20" t="s">
        <v>727</v>
      </c>
      <c r="H710" s="16" t="s">
        <v>728</v>
      </c>
      <c r="I710" s="16" t="s">
        <v>1667</v>
      </c>
      <c r="J710" s="20" t="s">
        <v>551</v>
      </c>
      <c r="K710" s="17" t="s">
        <v>538</v>
      </c>
      <c r="L710" s="17" t="s">
        <v>537</v>
      </c>
      <c r="M710" s="17" t="s">
        <v>552</v>
      </c>
    </row>
    <row r="711" s="1" customFormat="true" ht="19.95" customHeight="true" spans="1:13">
      <c r="A711" s="23"/>
      <c r="B711" s="16" t="s">
        <v>1701</v>
      </c>
      <c r="C711" s="17">
        <v>10</v>
      </c>
      <c r="D711" s="18">
        <v>1045</v>
      </c>
      <c r="E711" s="21" t="s">
        <v>1702</v>
      </c>
      <c r="F711" s="16" t="s">
        <v>1703</v>
      </c>
      <c r="G711" s="20" t="s">
        <v>532</v>
      </c>
      <c r="H711" s="16" t="s">
        <v>533</v>
      </c>
      <c r="I711" s="16" t="s">
        <v>1704</v>
      </c>
      <c r="J711" s="20" t="s">
        <v>535</v>
      </c>
      <c r="K711" s="17" t="s">
        <v>1705</v>
      </c>
      <c r="L711" s="17" t="s">
        <v>1203</v>
      </c>
      <c r="M711" s="17" t="s">
        <v>538</v>
      </c>
    </row>
    <row r="712" ht="19.95" customHeight="true" spans="1:13">
      <c r="A712" s="23"/>
      <c r="B712" s="20"/>
      <c r="C712" s="17"/>
      <c r="D712" s="21"/>
      <c r="E712" s="21"/>
      <c r="F712" s="16"/>
      <c r="G712" s="20"/>
      <c r="H712" s="16" t="s">
        <v>541</v>
      </c>
      <c r="I712" s="16" t="s">
        <v>1706</v>
      </c>
      <c r="J712" s="20" t="s">
        <v>535</v>
      </c>
      <c r="K712" s="17" t="s">
        <v>669</v>
      </c>
      <c r="L712" s="17" t="s">
        <v>537</v>
      </c>
      <c r="M712" s="17" t="s">
        <v>552</v>
      </c>
    </row>
    <row r="713" ht="19.95" customHeight="true" spans="1:13">
      <c r="A713" s="23"/>
      <c r="B713" s="20"/>
      <c r="C713" s="17"/>
      <c r="D713" s="21"/>
      <c r="E713" s="21"/>
      <c r="F713" s="16"/>
      <c r="G713" s="20"/>
      <c r="H713" s="16" t="s">
        <v>586</v>
      </c>
      <c r="I713" s="16" t="s">
        <v>1707</v>
      </c>
      <c r="J713" s="20" t="s">
        <v>535</v>
      </c>
      <c r="K713" s="17" t="s">
        <v>669</v>
      </c>
      <c r="L713" s="17" t="s">
        <v>537</v>
      </c>
      <c r="M713" s="17" t="s">
        <v>538</v>
      </c>
    </row>
    <row r="714" ht="19.95" customHeight="true" spans="1:13">
      <c r="A714" s="23"/>
      <c r="B714" s="20"/>
      <c r="C714" s="17"/>
      <c r="D714" s="21"/>
      <c r="E714" s="21"/>
      <c r="F714" s="16"/>
      <c r="G714" s="20"/>
      <c r="H714" s="20"/>
      <c r="I714" s="16" t="s">
        <v>1708</v>
      </c>
      <c r="J714" s="20" t="s">
        <v>535</v>
      </c>
      <c r="K714" s="17" t="s">
        <v>669</v>
      </c>
      <c r="L714" s="17" t="s">
        <v>537</v>
      </c>
      <c r="M714" s="17" t="s">
        <v>538</v>
      </c>
    </row>
    <row r="715" ht="19.95" customHeight="true" spans="1:13">
      <c r="A715" s="23"/>
      <c r="B715" s="20"/>
      <c r="C715" s="17"/>
      <c r="D715" s="21"/>
      <c r="E715" s="21"/>
      <c r="F715" s="16"/>
      <c r="G715" s="20" t="s">
        <v>548</v>
      </c>
      <c r="H715" s="16" t="s">
        <v>1237</v>
      </c>
      <c r="I715" s="16" t="s">
        <v>1709</v>
      </c>
      <c r="J715" s="20" t="s">
        <v>543</v>
      </c>
      <c r="K715" s="17" t="s">
        <v>544</v>
      </c>
      <c r="L715" s="17"/>
      <c r="M715" s="17" t="s">
        <v>538</v>
      </c>
    </row>
    <row r="716" ht="19.95" customHeight="true" spans="1:13">
      <c r="A716" s="23"/>
      <c r="B716" s="20"/>
      <c r="C716" s="17"/>
      <c r="D716" s="21"/>
      <c r="E716" s="21"/>
      <c r="F716" s="16"/>
      <c r="G716" s="20"/>
      <c r="H716" s="20"/>
      <c r="I716" s="16" t="s">
        <v>1693</v>
      </c>
      <c r="J716" s="20" t="s">
        <v>543</v>
      </c>
      <c r="K716" s="17" t="s">
        <v>544</v>
      </c>
      <c r="L716" s="17"/>
      <c r="M716" s="17" t="s">
        <v>538</v>
      </c>
    </row>
    <row r="717" ht="19.95" customHeight="true" spans="1:13">
      <c r="A717" s="23"/>
      <c r="B717" s="20"/>
      <c r="C717" s="17"/>
      <c r="D717" s="21"/>
      <c r="E717" s="21"/>
      <c r="F717" s="16"/>
      <c r="G717" s="20" t="s">
        <v>561</v>
      </c>
      <c r="H717" s="16" t="s">
        <v>562</v>
      </c>
      <c r="I717" s="16" t="s">
        <v>1080</v>
      </c>
      <c r="J717" s="20" t="s">
        <v>535</v>
      </c>
      <c r="K717" s="17" t="s">
        <v>796</v>
      </c>
      <c r="L717" s="17" t="s">
        <v>537</v>
      </c>
      <c r="M717" s="17" t="s">
        <v>538</v>
      </c>
    </row>
    <row r="718" ht="19.95" customHeight="true" spans="1:13">
      <c r="A718" s="23"/>
      <c r="B718" s="20"/>
      <c r="C718" s="17"/>
      <c r="D718" s="21"/>
      <c r="E718" s="21"/>
      <c r="F718" s="16"/>
      <c r="G718" s="20" t="s">
        <v>727</v>
      </c>
      <c r="H718" s="16" t="s">
        <v>728</v>
      </c>
      <c r="I718" s="16" t="s">
        <v>1667</v>
      </c>
      <c r="J718" s="20" t="s">
        <v>551</v>
      </c>
      <c r="K718" s="17" t="s">
        <v>538</v>
      </c>
      <c r="L718" s="17" t="s">
        <v>537</v>
      </c>
      <c r="M718" s="17" t="s">
        <v>538</v>
      </c>
    </row>
    <row r="719" ht="14.25" customHeight="true" spans="1:13">
      <c r="A719" s="40"/>
      <c r="B719" s="40"/>
      <c r="C719" s="40"/>
      <c r="D719" s="41"/>
      <c r="E719" s="41"/>
      <c r="F719" s="44"/>
      <c r="G719" s="44"/>
      <c r="H719" s="44"/>
      <c r="I719" s="44"/>
      <c r="J719" s="44"/>
      <c r="K719" s="41"/>
      <c r="L719" s="41"/>
      <c r="M719" s="41"/>
    </row>
    <row r="720" ht="14.25" customHeight="true" spans="1:13">
      <c r="A720" s="42"/>
      <c r="B720" s="42"/>
      <c r="C720" s="42"/>
      <c r="D720" s="43"/>
      <c r="E720" s="43"/>
      <c r="F720" s="45"/>
      <c r="G720" s="45"/>
      <c r="H720" s="45"/>
      <c r="I720" s="45"/>
      <c r="J720" s="45"/>
      <c r="K720" s="43"/>
      <c r="L720" s="43"/>
      <c r="M720" s="43"/>
    </row>
  </sheetData>
  <mergeCells count="899">
    <mergeCell ref="A2:M2"/>
    <mergeCell ref="A3:B3"/>
    <mergeCell ref="L3:M3"/>
    <mergeCell ref="A719:M719"/>
    <mergeCell ref="A720:M720"/>
    <mergeCell ref="A4:A5"/>
    <mergeCell ref="A6:A15"/>
    <mergeCell ref="A16:A18"/>
    <mergeCell ref="A19:A37"/>
    <mergeCell ref="A38:A44"/>
    <mergeCell ref="A45:A49"/>
    <mergeCell ref="A50:A54"/>
    <mergeCell ref="A55:A62"/>
    <mergeCell ref="A63:A69"/>
    <mergeCell ref="A70:A75"/>
    <mergeCell ref="A76:A91"/>
    <mergeCell ref="A92:A95"/>
    <mergeCell ref="A96:A104"/>
    <mergeCell ref="A105:A119"/>
    <mergeCell ref="A120:A135"/>
    <mergeCell ref="A136:A152"/>
    <mergeCell ref="A153:A164"/>
    <mergeCell ref="A165:A169"/>
    <mergeCell ref="A170:A173"/>
    <mergeCell ref="A174:A184"/>
    <mergeCell ref="A185:A203"/>
    <mergeCell ref="A204:A216"/>
    <mergeCell ref="A217:A242"/>
    <mergeCell ref="A243:A251"/>
    <mergeCell ref="A252:A285"/>
    <mergeCell ref="A286:A299"/>
    <mergeCell ref="A300:A304"/>
    <mergeCell ref="A305:A321"/>
    <mergeCell ref="A322:A324"/>
    <mergeCell ref="A325:A343"/>
    <mergeCell ref="A344:A349"/>
    <mergeCell ref="A350:A351"/>
    <mergeCell ref="A352:A359"/>
    <mergeCell ref="A360:A376"/>
    <mergeCell ref="A377:A384"/>
    <mergeCell ref="A385:A418"/>
    <mergeCell ref="A419:A423"/>
    <mergeCell ref="A424:A433"/>
    <mergeCell ref="A434:A439"/>
    <mergeCell ref="A440:A445"/>
    <mergeCell ref="A446:A457"/>
    <mergeCell ref="A458:A470"/>
    <mergeCell ref="A471:A502"/>
    <mergeCell ref="A503:A519"/>
    <mergeCell ref="A520:A525"/>
    <mergeCell ref="A526:A537"/>
    <mergeCell ref="A538:A547"/>
    <mergeCell ref="A548:A552"/>
    <mergeCell ref="A553:A569"/>
    <mergeCell ref="A570:A579"/>
    <mergeCell ref="A580:A595"/>
    <mergeCell ref="A596:A614"/>
    <mergeCell ref="A615:A624"/>
    <mergeCell ref="A625:A629"/>
    <mergeCell ref="A630:A660"/>
    <mergeCell ref="A661:A665"/>
    <mergeCell ref="A666:A673"/>
    <mergeCell ref="A674:A696"/>
    <mergeCell ref="A697:A718"/>
    <mergeCell ref="B4:B5"/>
    <mergeCell ref="B6:B15"/>
    <mergeCell ref="B16:B18"/>
    <mergeCell ref="B19:B23"/>
    <mergeCell ref="B24:B29"/>
    <mergeCell ref="B30:B34"/>
    <mergeCell ref="B35:B37"/>
    <mergeCell ref="B38:B40"/>
    <mergeCell ref="B41:B44"/>
    <mergeCell ref="B45:B49"/>
    <mergeCell ref="B50:B54"/>
    <mergeCell ref="B55:B59"/>
    <mergeCell ref="B60:B62"/>
    <mergeCell ref="B63:B64"/>
    <mergeCell ref="B65:B69"/>
    <mergeCell ref="B70:B75"/>
    <mergeCell ref="B76:B80"/>
    <mergeCell ref="B81:B85"/>
    <mergeCell ref="B86:B91"/>
    <mergeCell ref="B92:B95"/>
    <mergeCell ref="B96:B104"/>
    <mergeCell ref="B105:B109"/>
    <mergeCell ref="B110:B114"/>
    <mergeCell ref="B115:B119"/>
    <mergeCell ref="B120:B125"/>
    <mergeCell ref="B126:B130"/>
    <mergeCell ref="B131:B135"/>
    <mergeCell ref="B136:B141"/>
    <mergeCell ref="B142:B149"/>
    <mergeCell ref="B150:B152"/>
    <mergeCell ref="B153:B159"/>
    <mergeCell ref="B160:B164"/>
    <mergeCell ref="B165:B169"/>
    <mergeCell ref="B170:B173"/>
    <mergeCell ref="B174:B184"/>
    <mergeCell ref="B185:B189"/>
    <mergeCell ref="B190:B194"/>
    <mergeCell ref="B195:B203"/>
    <mergeCell ref="B204:B213"/>
    <mergeCell ref="B214:B216"/>
    <mergeCell ref="B217:B222"/>
    <mergeCell ref="B223:B234"/>
    <mergeCell ref="B235:B242"/>
    <mergeCell ref="B243:B251"/>
    <mergeCell ref="B252:B260"/>
    <mergeCell ref="B261:B270"/>
    <mergeCell ref="B271:B275"/>
    <mergeCell ref="B276:B285"/>
    <mergeCell ref="B286:B295"/>
    <mergeCell ref="B296:B299"/>
    <mergeCell ref="B300:B304"/>
    <mergeCell ref="B305:B307"/>
    <mergeCell ref="B308:B321"/>
    <mergeCell ref="B322:B324"/>
    <mergeCell ref="B325:B332"/>
    <mergeCell ref="B333:B337"/>
    <mergeCell ref="B338:B343"/>
    <mergeCell ref="B344:B349"/>
    <mergeCell ref="B350:B351"/>
    <mergeCell ref="B353:B359"/>
    <mergeCell ref="B360:B364"/>
    <mergeCell ref="B365:B370"/>
    <mergeCell ref="B371:B376"/>
    <mergeCell ref="B377:B384"/>
    <mergeCell ref="B385:B389"/>
    <mergeCell ref="B390:B397"/>
    <mergeCell ref="B398:B410"/>
    <mergeCell ref="B411:B418"/>
    <mergeCell ref="B419:B423"/>
    <mergeCell ref="B424:B428"/>
    <mergeCell ref="B429:B433"/>
    <mergeCell ref="B434:B439"/>
    <mergeCell ref="B440:B445"/>
    <mergeCell ref="B446:B448"/>
    <mergeCell ref="B449:B453"/>
    <mergeCell ref="B454:B457"/>
    <mergeCell ref="B458:B462"/>
    <mergeCell ref="B463:B470"/>
    <mergeCell ref="B471:B475"/>
    <mergeCell ref="B476:B480"/>
    <mergeCell ref="B481:B490"/>
    <mergeCell ref="B491:B496"/>
    <mergeCell ref="B497:B502"/>
    <mergeCell ref="B503:B509"/>
    <mergeCell ref="B510:B519"/>
    <mergeCell ref="B520:B525"/>
    <mergeCell ref="B526:B529"/>
    <mergeCell ref="B530:B532"/>
    <mergeCell ref="B533:B537"/>
    <mergeCell ref="B538:B543"/>
    <mergeCell ref="B544:B547"/>
    <mergeCell ref="B548:B552"/>
    <mergeCell ref="B553:B559"/>
    <mergeCell ref="B560:B564"/>
    <mergeCell ref="B565:B569"/>
    <mergeCell ref="B570:B574"/>
    <mergeCell ref="B575:B579"/>
    <mergeCell ref="B580:B584"/>
    <mergeCell ref="B585:B590"/>
    <mergeCell ref="B591:B595"/>
    <mergeCell ref="B596:B600"/>
    <mergeCell ref="B601:B605"/>
    <mergeCell ref="B606:B610"/>
    <mergeCell ref="B611:B614"/>
    <mergeCell ref="B615:B619"/>
    <mergeCell ref="B620:B624"/>
    <mergeCell ref="B625:B629"/>
    <mergeCell ref="B630:B636"/>
    <mergeCell ref="B637:B642"/>
    <mergeCell ref="B643:B648"/>
    <mergeCell ref="B649:B654"/>
    <mergeCell ref="B655:B660"/>
    <mergeCell ref="B661:B665"/>
    <mergeCell ref="B666:B673"/>
    <mergeCell ref="B674:B680"/>
    <mergeCell ref="B681:B688"/>
    <mergeCell ref="B689:B696"/>
    <mergeCell ref="B697:B703"/>
    <mergeCell ref="B704:B710"/>
    <mergeCell ref="B711:B718"/>
    <mergeCell ref="C4:C5"/>
    <mergeCell ref="C6:C15"/>
    <mergeCell ref="C16:C18"/>
    <mergeCell ref="C19:C23"/>
    <mergeCell ref="C24:C29"/>
    <mergeCell ref="C30:C34"/>
    <mergeCell ref="C35:C37"/>
    <mergeCell ref="C38:C40"/>
    <mergeCell ref="C41:C44"/>
    <mergeCell ref="C45:C49"/>
    <mergeCell ref="C50:C54"/>
    <mergeCell ref="C55:C59"/>
    <mergeCell ref="C60:C62"/>
    <mergeCell ref="C63:C64"/>
    <mergeCell ref="C65:C69"/>
    <mergeCell ref="C70:C75"/>
    <mergeCell ref="C76:C80"/>
    <mergeCell ref="C81:C85"/>
    <mergeCell ref="C86:C91"/>
    <mergeCell ref="C92:C95"/>
    <mergeCell ref="C96:C104"/>
    <mergeCell ref="C105:C109"/>
    <mergeCell ref="C110:C114"/>
    <mergeCell ref="C115:C119"/>
    <mergeCell ref="C120:C125"/>
    <mergeCell ref="C126:C130"/>
    <mergeCell ref="C131:C135"/>
    <mergeCell ref="C136:C141"/>
    <mergeCell ref="C142:C149"/>
    <mergeCell ref="C150:C152"/>
    <mergeCell ref="C153:C159"/>
    <mergeCell ref="C160:C164"/>
    <mergeCell ref="C165:C169"/>
    <mergeCell ref="C170:C173"/>
    <mergeCell ref="C174:C184"/>
    <mergeCell ref="C185:C189"/>
    <mergeCell ref="C190:C194"/>
    <mergeCell ref="C195:C203"/>
    <mergeCell ref="C204:C213"/>
    <mergeCell ref="C214:C216"/>
    <mergeCell ref="C217:C222"/>
    <mergeCell ref="C223:C234"/>
    <mergeCell ref="C235:C242"/>
    <mergeCell ref="C243:C251"/>
    <mergeCell ref="C252:C260"/>
    <mergeCell ref="C261:C270"/>
    <mergeCell ref="C271:C275"/>
    <mergeCell ref="C276:C285"/>
    <mergeCell ref="C286:C295"/>
    <mergeCell ref="C296:C299"/>
    <mergeCell ref="C300:C304"/>
    <mergeCell ref="C305:C307"/>
    <mergeCell ref="C308:C321"/>
    <mergeCell ref="C322:C324"/>
    <mergeCell ref="C325:C332"/>
    <mergeCell ref="C333:C337"/>
    <mergeCell ref="C338:C343"/>
    <mergeCell ref="C344:C349"/>
    <mergeCell ref="C350:C351"/>
    <mergeCell ref="C353:C359"/>
    <mergeCell ref="C360:C364"/>
    <mergeCell ref="C365:C370"/>
    <mergeCell ref="C371:C376"/>
    <mergeCell ref="C377:C384"/>
    <mergeCell ref="C385:C389"/>
    <mergeCell ref="C390:C397"/>
    <mergeCell ref="C398:C410"/>
    <mergeCell ref="C411:C418"/>
    <mergeCell ref="C419:C423"/>
    <mergeCell ref="C424:C428"/>
    <mergeCell ref="C429:C433"/>
    <mergeCell ref="C434:C439"/>
    <mergeCell ref="C440:C445"/>
    <mergeCell ref="C446:C448"/>
    <mergeCell ref="C449:C453"/>
    <mergeCell ref="C454:C457"/>
    <mergeCell ref="C458:C462"/>
    <mergeCell ref="C463:C470"/>
    <mergeCell ref="C471:C475"/>
    <mergeCell ref="C476:C480"/>
    <mergeCell ref="C481:C490"/>
    <mergeCell ref="C491:C496"/>
    <mergeCell ref="C497:C502"/>
    <mergeCell ref="C503:C509"/>
    <mergeCell ref="C510:C519"/>
    <mergeCell ref="C520:C525"/>
    <mergeCell ref="C526:C529"/>
    <mergeCell ref="C530:C532"/>
    <mergeCell ref="C533:C537"/>
    <mergeCell ref="C538:C543"/>
    <mergeCell ref="C544:C547"/>
    <mergeCell ref="C548:C552"/>
    <mergeCell ref="C553:C559"/>
    <mergeCell ref="C560:C564"/>
    <mergeCell ref="C565:C569"/>
    <mergeCell ref="C570:C574"/>
    <mergeCell ref="C575:C579"/>
    <mergeCell ref="C580:C584"/>
    <mergeCell ref="C585:C590"/>
    <mergeCell ref="C591:C595"/>
    <mergeCell ref="C596:C600"/>
    <mergeCell ref="C601:C605"/>
    <mergeCell ref="C606:C610"/>
    <mergeCell ref="C611:C614"/>
    <mergeCell ref="C615:C619"/>
    <mergeCell ref="C620:C624"/>
    <mergeCell ref="C625:C629"/>
    <mergeCell ref="C630:C636"/>
    <mergeCell ref="C637:C642"/>
    <mergeCell ref="C643:C648"/>
    <mergeCell ref="C649:C654"/>
    <mergeCell ref="C655:C660"/>
    <mergeCell ref="C661:C665"/>
    <mergeCell ref="C666:C673"/>
    <mergeCell ref="C674:C680"/>
    <mergeCell ref="C681:C688"/>
    <mergeCell ref="C689:C696"/>
    <mergeCell ref="C697:C703"/>
    <mergeCell ref="C704:C710"/>
    <mergeCell ref="C711:C718"/>
    <mergeCell ref="D4:D5"/>
    <mergeCell ref="D6:D15"/>
    <mergeCell ref="D16:D18"/>
    <mergeCell ref="D19:D23"/>
    <mergeCell ref="D24:D29"/>
    <mergeCell ref="D30:D34"/>
    <mergeCell ref="D35:D37"/>
    <mergeCell ref="D38:D40"/>
    <mergeCell ref="D41:D44"/>
    <mergeCell ref="D45:D49"/>
    <mergeCell ref="D50:D54"/>
    <mergeCell ref="D55:D59"/>
    <mergeCell ref="D60:D62"/>
    <mergeCell ref="D63:D64"/>
    <mergeCell ref="D65:D69"/>
    <mergeCell ref="D70:D75"/>
    <mergeCell ref="D76:D80"/>
    <mergeCell ref="D81:D85"/>
    <mergeCell ref="D86:D91"/>
    <mergeCell ref="D92:D95"/>
    <mergeCell ref="D96:D104"/>
    <mergeCell ref="D105:D109"/>
    <mergeCell ref="D110:D114"/>
    <mergeCell ref="D115:D119"/>
    <mergeCell ref="D120:D125"/>
    <mergeCell ref="D126:D130"/>
    <mergeCell ref="D131:D135"/>
    <mergeCell ref="D136:D141"/>
    <mergeCell ref="D142:D149"/>
    <mergeCell ref="D150:D152"/>
    <mergeCell ref="D153:D159"/>
    <mergeCell ref="D160:D164"/>
    <mergeCell ref="D165:D169"/>
    <mergeCell ref="D170:D173"/>
    <mergeCell ref="D174:D184"/>
    <mergeCell ref="D185:D189"/>
    <mergeCell ref="D190:D194"/>
    <mergeCell ref="D195:D203"/>
    <mergeCell ref="D204:D213"/>
    <mergeCell ref="D214:D216"/>
    <mergeCell ref="D217:D222"/>
    <mergeCell ref="D223:D234"/>
    <mergeCell ref="D235:D242"/>
    <mergeCell ref="D243:D251"/>
    <mergeCell ref="D252:D260"/>
    <mergeCell ref="D261:D270"/>
    <mergeCell ref="D271:D275"/>
    <mergeCell ref="D276:D285"/>
    <mergeCell ref="D286:D295"/>
    <mergeCell ref="D296:D299"/>
    <mergeCell ref="D300:D304"/>
    <mergeCell ref="D305:D307"/>
    <mergeCell ref="D308:D321"/>
    <mergeCell ref="D322:D324"/>
    <mergeCell ref="D325:D332"/>
    <mergeCell ref="D333:D337"/>
    <mergeCell ref="D338:D343"/>
    <mergeCell ref="D344:D349"/>
    <mergeCell ref="D350:D351"/>
    <mergeCell ref="D353:D359"/>
    <mergeCell ref="D360:D364"/>
    <mergeCell ref="D365:D370"/>
    <mergeCell ref="D371:D376"/>
    <mergeCell ref="D377:D384"/>
    <mergeCell ref="D385:D389"/>
    <mergeCell ref="D390:D397"/>
    <mergeCell ref="D398:D410"/>
    <mergeCell ref="D411:D418"/>
    <mergeCell ref="D419:D423"/>
    <mergeCell ref="D424:D428"/>
    <mergeCell ref="D429:D433"/>
    <mergeCell ref="D434:D439"/>
    <mergeCell ref="D440:D445"/>
    <mergeCell ref="D446:D448"/>
    <mergeCell ref="D449:D453"/>
    <mergeCell ref="D454:D457"/>
    <mergeCell ref="D458:D462"/>
    <mergeCell ref="D463:D470"/>
    <mergeCell ref="D471:D475"/>
    <mergeCell ref="D476:D480"/>
    <mergeCell ref="D481:D490"/>
    <mergeCell ref="D491:D496"/>
    <mergeCell ref="D497:D502"/>
    <mergeCell ref="D503:D509"/>
    <mergeCell ref="D510:D519"/>
    <mergeCell ref="D520:D525"/>
    <mergeCell ref="D526:D529"/>
    <mergeCell ref="D530:D532"/>
    <mergeCell ref="D533:D537"/>
    <mergeCell ref="D538:D543"/>
    <mergeCell ref="D544:D547"/>
    <mergeCell ref="D548:D552"/>
    <mergeCell ref="D553:D559"/>
    <mergeCell ref="D560:D564"/>
    <mergeCell ref="D565:D569"/>
    <mergeCell ref="D570:D574"/>
    <mergeCell ref="D575:D579"/>
    <mergeCell ref="D580:D584"/>
    <mergeCell ref="D585:D590"/>
    <mergeCell ref="D591:D595"/>
    <mergeCell ref="D596:D600"/>
    <mergeCell ref="D601:D605"/>
    <mergeCell ref="D606:D610"/>
    <mergeCell ref="D611:D614"/>
    <mergeCell ref="D615:D619"/>
    <mergeCell ref="D620:D624"/>
    <mergeCell ref="D625:D629"/>
    <mergeCell ref="D630:D636"/>
    <mergeCell ref="D637:D642"/>
    <mergeCell ref="D643:D648"/>
    <mergeCell ref="D649:D654"/>
    <mergeCell ref="D655:D660"/>
    <mergeCell ref="D661:D665"/>
    <mergeCell ref="D666:D673"/>
    <mergeCell ref="D674:D680"/>
    <mergeCell ref="D681:D688"/>
    <mergeCell ref="D689:D696"/>
    <mergeCell ref="D697:D703"/>
    <mergeCell ref="D704:D710"/>
    <mergeCell ref="D711:D718"/>
    <mergeCell ref="E4:E5"/>
    <mergeCell ref="E6:E15"/>
    <mergeCell ref="E16:E18"/>
    <mergeCell ref="E19:E23"/>
    <mergeCell ref="E24:E29"/>
    <mergeCell ref="E30:E34"/>
    <mergeCell ref="E35:E37"/>
    <mergeCell ref="E38:E40"/>
    <mergeCell ref="E41:E44"/>
    <mergeCell ref="E45:E49"/>
    <mergeCell ref="E50:E54"/>
    <mergeCell ref="E55:E59"/>
    <mergeCell ref="E60:E62"/>
    <mergeCell ref="E63:E64"/>
    <mergeCell ref="E65:E69"/>
    <mergeCell ref="E70:E75"/>
    <mergeCell ref="E76:E80"/>
    <mergeCell ref="E81:E85"/>
    <mergeCell ref="E86:E91"/>
    <mergeCell ref="E92:E95"/>
    <mergeCell ref="E96:E104"/>
    <mergeCell ref="E105:E109"/>
    <mergeCell ref="E110:E114"/>
    <mergeCell ref="E115:E119"/>
    <mergeCell ref="E120:E125"/>
    <mergeCell ref="E126:E130"/>
    <mergeCell ref="E131:E135"/>
    <mergeCell ref="E136:E141"/>
    <mergeCell ref="E142:E149"/>
    <mergeCell ref="E150:E152"/>
    <mergeCell ref="E153:E159"/>
    <mergeCell ref="E160:E164"/>
    <mergeCell ref="E165:E169"/>
    <mergeCell ref="E170:E173"/>
    <mergeCell ref="E174:E184"/>
    <mergeCell ref="E185:E189"/>
    <mergeCell ref="E190:E194"/>
    <mergeCell ref="E195:E203"/>
    <mergeCell ref="E204:E213"/>
    <mergeCell ref="E214:E216"/>
    <mergeCell ref="E217:E222"/>
    <mergeCell ref="E223:E234"/>
    <mergeCell ref="E235:E242"/>
    <mergeCell ref="E243:E251"/>
    <mergeCell ref="E252:E260"/>
    <mergeCell ref="E261:E270"/>
    <mergeCell ref="E271:E275"/>
    <mergeCell ref="E276:E285"/>
    <mergeCell ref="E286:E295"/>
    <mergeCell ref="E296:E299"/>
    <mergeCell ref="E300:E304"/>
    <mergeCell ref="E305:E307"/>
    <mergeCell ref="E308:E321"/>
    <mergeCell ref="E322:E324"/>
    <mergeCell ref="E325:E332"/>
    <mergeCell ref="E333:E337"/>
    <mergeCell ref="E338:E343"/>
    <mergeCell ref="E344:E349"/>
    <mergeCell ref="E350:E351"/>
    <mergeCell ref="E353:E359"/>
    <mergeCell ref="E360:E364"/>
    <mergeCell ref="E365:E370"/>
    <mergeCell ref="E371:E376"/>
    <mergeCell ref="E377:E384"/>
    <mergeCell ref="E385:E389"/>
    <mergeCell ref="E390:E397"/>
    <mergeCell ref="E398:E410"/>
    <mergeCell ref="E411:E418"/>
    <mergeCell ref="E419:E423"/>
    <mergeCell ref="E424:E428"/>
    <mergeCell ref="E429:E433"/>
    <mergeCell ref="E434:E439"/>
    <mergeCell ref="E440:E445"/>
    <mergeCell ref="E446:E448"/>
    <mergeCell ref="E449:E453"/>
    <mergeCell ref="E454:E457"/>
    <mergeCell ref="E458:E462"/>
    <mergeCell ref="E463:E470"/>
    <mergeCell ref="E471:E475"/>
    <mergeCell ref="E476:E480"/>
    <mergeCell ref="E481:E490"/>
    <mergeCell ref="E491:E496"/>
    <mergeCell ref="E497:E502"/>
    <mergeCell ref="E503:E509"/>
    <mergeCell ref="E510:E519"/>
    <mergeCell ref="E520:E525"/>
    <mergeCell ref="E526:E529"/>
    <mergeCell ref="E530:E532"/>
    <mergeCell ref="E533:E537"/>
    <mergeCell ref="E538:E543"/>
    <mergeCell ref="E544:E547"/>
    <mergeCell ref="E548:E552"/>
    <mergeCell ref="E553:E559"/>
    <mergeCell ref="E560:E564"/>
    <mergeCell ref="E565:E569"/>
    <mergeCell ref="E570:E574"/>
    <mergeCell ref="E575:E579"/>
    <mergeCell ref="E580:E584"/>
    <mergeCell ref="E585:E590"/>
    <mergeCell ref="E591:E595"/>
    <mergeCell ref="E596:E600"/>
    <mergeCell ref="E601:E605"/>
    <mergeCell ref="E606:E610"/>
    <mergeCell ref="E611:E614"/>
    <mergeCell ref="E615:E619"/>
    <mergeCell ref="E620:E624"/>
    <mergeCell ref="E625:E629"/>
    <mergeCell ref="E630:E636"/>
    <mergeCell ref="E637:E642"/>
    <mergeCell ref="E643:E648"/>
    <mergeCell ref="E649:E654"/>
    <mergeCell ref="E655:E660"/>
    <mergeCell ref="E661:E665"/>
    <mergeCell ref="E666:E673"/>
    <mergeCell ref="E674:E680"/>
    <mergeCell ref="E681:E688"/>
    <mergeCell ref="E689:E696"/>
    <mergeCell ref="E697:E703"/>
    <mergeCell ref="E704:E710"/>
    <mergeCell ref="E711:E718"/>
    <mergeCell ref="F4:F5"/>
    <mergeCell ref="F6:F15"/>
    <mergeCell ref="F16:F18"/>
    <mergeCell ref="F19:F23"/>
    <mergeCell ref="F24:F29"/>
    <mergeCell ref="F30:F34"/>
    <mergeCell ref="F35:F37"/>
    <mergeCell ref="F38:F40"/>
    <mergeCell ref="F41:F44"/>
    <mergeCell ref="F45:F49"/>
    <mergeCell ref="F50:F54"/>
    <mergeCell ref="F55:F59"/>
    <mergeCell ref="F60:F62"/>
    <mergeCell ref="F63:F64"/>
    <mergeCell ref="F65:F69"/>
    <mergeCell ref="F70:F75"/>
    <mergeCell ref="F76:F80"/>
    <mergeCell ref="F81:F85"/>
    <mergeCell ref="F86:F91"/>
    <mergeCell ref="F92:F95"/>
    <mergeCell ref="F96:F104"/>
    <mergeCell ref="F105:F109"/>
    <mergeCell ref="F110:F114"/>
    <mergeCell ref="F115:F119"/>
    <mergeCell ref="F120:F125"/>
    <mergeCell ref="F126:F130"/>
    <mergeCell ref="F131:F135"/>
    <mergeCell ref="F136:F141"/>
    <mergeCell ref="F142:F149"/>
    <mergeCell ref="F150:F152"/>
    <mergeCell ref="F153:F159"/>
    <mergeCell ref="F160:F164"/>
    <mergeCell ref="F165:F169"/>
    <mergeCell ref="F170:F173"/>
    <mergeCell ref="F174:F184"/>
    <mergeCell ref="F185:F189"/>
    <mergeCell ref="F190:F194"/>
    <mergeCell ref="F195:F203"/>
    <mergeCell ref="F204:F213"/>
    <mergeCell ref="F214:F216"/>
    <mergeCell ref="F217:F222"/>
    <mergeCell ref="F223:F234"/>
    <mergeCell ref="F235:F242"/>
    <mergeCell ref="F243:F251"/>
    <mergeCell ref="F252:F260"/>
    <mergeCell ref="F261:F270"/>
    <mergeCell ref="F271:F275"/>
    <mergeCell ref="F276:F285"/>
    <mergeCell ref="F286:F295"/>
    <mergeCell ref="F296:F299"/>
    <mergeCell ref="F300:F304"/>
    <mergeCell ref="F305:F307"/>
    <mergeCell ref="F308:F321"/>
    <mergeCell ref="F322:F324"/>
    <mergeCell ref="F325:F332"/>
    <mergeCell ref="F333:F337"/>
    <mergeCell ref="F338:F343"/>
    <mergeCell ref="F344:F349"/>
    <mergeCell ref="F350:F351"/>
    <mergeCell ref="F353:F359"/>
    <mergeCell ref="F360:F364"/>
    <mergeCell ref="F365:F370"/>
    <mergeCell ref="F371:F376"/>
    <mergeCell ref="F377:F384"/>
    <mergeCell ref="F385:F389"/>
    <mergeCell ref="F390:F397"/>
    <mergeCell ref="F398:F410"/>
    <mergeCell ref="F411:F418"/>
    <mergeCell ref="F419:F423"/>
    <mergeCell ref="F424:F428"/>
    <mergeCell ref="F429:F433"/>
    <mergeCell ref="F434:F439"/>
    <mergeCell ref="F440:F445"/>
    <mergeCell ref="F446:F448"/>
    <mergeCell ref="F449:F453"/>
    <mergeCell ref="F454:F457"/>
    <mergeCell ref="F458:F462"/>
    <mergeCell ref="F463:F470"/>
    <mergeCell ref="F471:F475"/>
    <mergeCell ref="F476:F480"/>
    <mergeCell ref="F481:F490"/>
    <mergeCell ref="F491:F496"/>
    <mergeCell ref="F497:F502"/>
    <mergeCell ref="F503:F509"/>
    <mergeCell ref="F510:F519"/>
    <mergeCell ref="F520:F525"/>
    <mergeCell ref="F526:F529"/>
    <mergeCell ref="F530:F532"/>
    <mergeCell ref="F533:F537"/>
    <mergeCell ref="F538:F543"/>
    <mergeCell ref="F544:F547"/>
    <mergeCell ref="F548:F552"/>
    <mergeCell ref="F553:F559"/>
    <mergeCell ref="F560:F564"/>
    <mergeCell ref="F565:F569"/>
    <mergeCell ref="F570:F574"/>
    <mergeCell ref="F575:F579"/>
    <mergeCell ref="F580:F584"/>
    <mergeCell ref="F585:F590"/>
    <mergeCell ref="F591:F595"/>
    <mergeCell ref="F596:F600"/>
    <mergeCell ref="F601:F605"/>
    <mergeCell ref="F606:F610"/>
    <mergeCell ref="F611:F614"/>
    <mergeCell ref="F615:F619"/>
    <mergeCell ref="F620:F624"/>
    <mergeCell ref="F625:F629"/>
    <mergeCell ref="F630:F636"/>
    <mergeCell ref="F637:F642"/>
    <mergeCell ref="F643:F648"/>
    <mergeCell ref="F649:F654"/>
    <mergeCell ref="F655:F660"/>
    <mergeCell ref="F661:F665"/>
    <mergeCell ref="F666:F673"/>
    <mergeCell ref="F674:F680"/>
    <mergeCell ref="F681:F688"/>
    <mergeCell ref="F689:F696"/>
    <mergeCell ref="F697:F703"/>
    <mergeCell ref="F704:F710"/>
    <mergeCell ref="F711:F718"/>
    <mergeCell ref="G4:G5"/>
    <mergeCell ref="G6:G9"/>
    <mergeCell ref="G10:G13"/>
    <mergeCell ref="G14:G15"/>
    <mergeCell ref="G19:G21"/>
    <mergeCell ref="G24:G26"/>
    <mergeCell ref="G27:G28"/>
    <mergeCell ref="G30:G32"/>
    <mergeCell ref="G41:G42"/>
    <mergeCell ref="G45:G47"/>
    <mergeCell ref="G55:G57"/>
    <mergeCell ref="G60:G62"/>
    <mergeCell ref="G65:G67"/>
    <mergeCell ref="G70:G73"/>
    <mergeCell ref="G76:G78"/>
    <mergeCell ref="G86:G88"/>
    <mergeCell ref="G96:G101"/>
    <mergeCell ref="G102:G103"/>
    <mergeCell ref="G131:G133"/>
    <mergeCell ref="G136:G139"/>
    <mergeCell ref="G142:G145"/>
    <mergeCell ref="G146:G148"/>
    <mergeCell ref="G150:G152"/>
    <mergeCell ref="G155:G157"/>
    <mergeCell ref="G160:G162"/>
    <mergeCell ref="G165:G166"/>
    <mergeCell ref="G167:G168"/>
    <mergeCell ref="G170:G171"/>
    <mergeCell ref="G174:G180"/>
    <mergeCell ref="G181:G183"/>
    <mergeCell ref="G185:G186"/>
    <mergeCell ref="G187:G188"/>
    <mergeCell ref="G190:G191"/>
    <mergeCell ref="G192:G193"/>
    <mergeCell ref="G195:G199"/>
    <mergeCell ref="G200:G202"/>
    <mergeCell ref="G204:G209"/>
    <mergeCell ref="G210:G212"/>
    <mergeCell ref="G214:G216"/>
    <mergeCell ref="G217:G219"/>
    <mergeCell ref="G220:G221"/>
    <mergeCell ref="G223:G230"/>
    <mergeCell ref="G231:G233"/>
    <mergeCell ref="G235:G239"/>
    <mergeCell ref="G240:G241"/>
    <mergeCell ref="G243:G247"/>
    <mergeCell ref="G248:G250"/>
    <mergeCell ref="G252:G255"/>
    <mergeCell ref="G256:G257"/>
    <mergeCell ref="G259:G260"/>
    <mergeCell ref="G261:G263"/>
    <mergeCell ref="G264:G265"/>
    <mergeCell ref="G267:G270"/>
    <mergeCell ref="G271:G272"/>
    <mergeCell ref="G273:G274"/>
    <mergeCell ref="G276:G279"/>
    <mergeCell ref="G280:G281"/>
    <mergeCell ref="G283:G285"/>
    <mergeCell ref="G286:G290"/>
    <mergeCell ref="G291:G293"/>
    <mergeCell ref="G296:G297"/>
    <mergeCell ref="G300:G302"/>
    <mergeCell ref="G308:G313"/>
    <mergeCell ref="G314:G319"/>
    <mergeCell ref="G325:G329"/>
    <mergeCell ref="G330:G331"/>
    <mergeCell ref="G333:G335"/>
    <mergeCell ref="G338:G341"/>
    <mergeCell ref="G344:G346"/>
    <mergeCell ref="G347:G348"/>
    <mergeCell ref="G353:G356"/>
    <mergeCell ref="G360:G362"/>
    <mergeCell ref="G365:G367"/>
    <mergeCell ref="G377:G384"/>
    <mergeCell ref="G385:G387"/>
    <mergeCell ref="G390:G392"/>
    <mergeCell ref="G393:G396"/>
    <mergeCell ref="G398:G405"/>
    <mergeCell ref="G406:G408"/>
    <mergeCell ref="G409:G410"/>
    <mergeCell ref="G411:G412"/>
    <mergeCell ref="G413:G416"/>
    <mergeCell ref="G419:G421"/>
    <mergeCell ref="G424:G426"/>
    <mergeCell ref="G429:G431"/>
    <mergeCell ref="G434:G436"/>
    <mergeCell ref="G440:G442"/>
    <mergeCell ref="G446:G447"/>
    <mergeCell ref="G449:G451"/>
    <mergeCell ref="G454:G456"/>
    <mergeCell ref="G458:G460"/>
    <mergeCell ref="G463:G466"/>
    <mergeCell ref="G467:G469"/>
    <mergeCell ref="G471:G473"/>
    <mergeCell ref="G476:G478"/>
    <mergeCell ref="G481:G486"/>
    <mergeCell ref="G487:G489"/>
    <mergeCell ref="G491:G493"/>
    <mergeCell ref="G494:G495"/>
    <mergeCell ref="G497:G499"/>
    <mergeCell ref="G500:G501"/>
    <mergeCell ref="G503:G506"/>
    <mergeCell ref="G510:G515"/>
    <mergeCell ref="G516:G518"/>
    <mergeCell ref="G520:G522"/>
    <mergeCell ref="G523:G524"/>
    <mergeCell ref="G526:G527"/>
    <mergeCell ref="G530:G531"/>
    <mergeCell ref="G533:G535"/>
    <mergeCell ref="G538:G540"/>
    <mergeCell ref="G544:G545"/>
    <mergeCell ref="G548:G550"/>
    <mergeCell ref="G553:G557"/>
    <mergeCell ref="G560:G562"/>
    <mergeCell ref="G565:G567"/>
    <mergeCell ref="G570:G572"/>
    <mergeCell ref="G575:G577"/>
    <mergeCell ref="G580:G582"/>
    <mergeCell ref="G585:G586"/>
    <mergeCell ref="G587:G588"/>
    <mergeCell ref="G591:G593"/>
    <mergeCell ref="G596:G598"/>
    <mergeCell ref="G601:G603"/>
    <mergeCell ref="G606:G608"/>
    <mergeCell ref="G611:G612"/>
    <mergeCell ref="G615:G617"/>
    <mergeCell ref="G620:G622"/>
    <mergeCell ref="G625:G627"/>
    <mergeCell ref="G630:G633"/>
    <mergeCell ref="G637:G639"/>
    <mergeCell ref="G640:G641"/>
    <mergeCell ref="G643:G645"/>
    <mergeCell ref="G646:G647"/>
    <mergeCell ref="G649:G651"/>
    <mergeCell ref="G652:G653"/>
    <mergeCell ref="G655:G657"/>
    <mergeCell ref="G658:G659"/>
    <mergeCell ref="G661:G663"/>
    <mergeCell ref="G666:G670"/>
    <mergeCell ref="G675:G676"/>
    <mergeCell ref="G677:G678"/>
    <mergeCell ref="G681:G684"/>
    <mergeCell ref="G685:G686"/>
    <mergeCell ref="G689:G692"/>
    <mergeCell ref="G693:G694"/>
    <mergeCell ref="G697:G699"/>
    <mergeCell ref="G700:G701"/>
    <mergeCell ref="G704:G706"/>
    <mergeCell ref="G707:G708"/>
    <mergeCell ref="G711:G714"/>
    <mergeCell ref="G715:G716"/>
    <mergeCell ref="H4:H5"/>
    <mergeCell ref="H6:H7"/>
    <mergeCell ref="H8:H9"/>
    <mergeCell ref="H10:H11"/>
    <mergeCell ref="H12:H13"/>
    <mergeCell ref="H14:H15"/>
    <mergeCell ref="H70:H71"/>
    <mergeCell ref="H96:H97"/>
    <mergeCell ref="H98:H99"/>
    <mergeCell ref="H100:H101"/>
    <mergeCell ref="H136:H137"/>
    <mergeCell ref="H144:H145"/>
    <mergeCell ref="H146:H148"/>
    <mergeCell ref="H174:H179"/>
    <mergeCell ref="H181:H183"/>
    <mergeCell ref="H187:H188"/>
    <mergeCell ref="H192:H193"/>
    <mergeCell ref="H195:H197"/>
    <mergeCell ref="H200:H202"/>
    <mergeCell ref="H204:H207"/>
    <mergeCell ref="H210:H212"/>
    <mergeCell ref="H214:H216"/>
    <mergeCell ref="H218:H219"/>
    <mergeCell ref="H220:H221"/>
    <mergeCell ref="H223:H228"/>
    <mergeCell ref="H231:H233"/>
    <mergeCell ref="H235:H236"/>
    <mergeCell ref="H238:H239"/>
    <mergeCell ref="H240:H241"/>
    <mergeCell ref="H243:H245"/>
    <mergeCell ref="H252:H253"/>
    <mergeCell ref="H256:H257"/>
    <mergeCell ref="H259:H260"/>
    <mergeCell ref="H267:H270"/>
    <mergeCell ref="H276:H277"/>
    <mergeCell ref="H283:H285"/>
    <mergeCell ref="H288:H290"/>
    <mergeCell ref="H291:H292"/>
    <mergeCell ref="H308:H311"/>
    <mergeCell ref="H314:H317"/>
    <mergeCell ref="H325:H326"/>
    <mergeCell ref="H327:H329"/>
    <mergeCell ref="H333:H334"/>
    <mergeCell ref="H338:H339"/>
    <mergeCell ref="H340:H341"/>
    <mergeCell ref="H353:H354"/>
    <mergeCell ref="H377:H380"/>
    <mergeCell ref="H381:H382"/>
    <mergeCell ref="H383:H384"/>
    <mergeCell ref="H385:H387"/>
    <mergeCell ref="H390:H391"/>
    <mergeCell ref="H394:H396"/>
    <mergeCell ref="H398:H405"/>
    <mergeCell ref="H406:H408"/>
    <mergeCell ref="H409:H410"/>
    <mergeCell ref="H463:H465"/>
    <mergeCell ref="H467:H468"/>
    <mergeCell ref="H481:H482"/>
    <mergeCell ref="H483:H484"/>
    <mergeCell ref="H485:H486"/>
    <mergeCell ref="H487:H489"/>
    <mergeCell ref="H491:H492"/>
    <mergeCell ref="H500:H501"/>
    <mergeCell ref="H503:H504"/>
    <mergeCell ref="H510:H511"/>
    <mergeCell ref="H512:H513"/>
    <mergeCell ref="H514:H515"/>
    <mergeCell ref="H516:H518"/>
    <mergeCell ref="H523:H524"/>
    <mergeCell ref="H530:H531"/>
    <mergeCell ref="H553:H554"/>
    <mergeCell ref="H555:H556"/>
    <mergeCell ref="H630:H631"/>
    <mergeCell ref="H666:H669"/>
    <mergeCell ref="H683:H684"/>
    <mergeCell ref="H691:H692"/>
    <mergeCell ref="H700:H701"/>
    <mergeCell ref="H713:H714"/>
    <mergeCell ref="H715:H716"/>
    <mergeCell ref="I4:I5"/>
    <mergeCell ref="J4:J5"/>
    <mergeCell ref="K4:K5"/>
    <mergeCell ref="L4:L5"/>
    <mergeCell ref="M4:M5"/>
  </mergeCells>
  <pageMargins left="0.590277777777778" right="0.118055555555556" top="0.354166666666667" bottom="0.393055555555556" header="0.196527777777778" footer="0.196527777777778"/>
  <pageSetup paperSize="8"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true"/>
  </sheetPr>
  <dimension ref="A1:M69"/>
  <sheetViews>
    <sheetView showGridLines="0" showZeros="0" view="pageBreakPreview" zoomScale="80" zoomScaleNormal="70" zoomScaleSheetLayoutView="80" workbookViewId="0">
      <pane xSplit="1" ySplit="7" topLeftCell="C26" activePane="bottomRight" state="frozen"/>
      <selection/>
      <selection pane="topRight"/>
      <selection pane="bottomLeft"/>
      <selection pane="bottomRight" activeCell="J40" sqref="J40"/>
    </sheetView>
  </sheetViews>
  <sheetFormatPr defaultColWidth="9" defaultRowHeight="15"/>
  <cols>
    <col min="1" max="1" width="49.625" style="592" customWidth="true"/>
    <col min="2" max="3" width="18.625" style="640" customWidth="true"/>
    <col min="4" max="4" width="18.625" style="641" customWidth="true"/>
    <col min="5" max="6" width="16.625" style="642" customWidth="true"/>
    <col min="7" max="7" width="49.625" style="643" customWidth="true"/>
    <col min="8" max="8" width="18.625" style="641" customWidth="true"/>
    <col min="9" max="9" width="17.7" style="641" customWidth="true"/>
    <col min="10" max="10" width="17.4083333333333" style="641" customWidth="true"/>
    <col min="11" max="11" width="0.3" style="641" customWidth="true"/>
    <col min="12" max="13" width="16.625" style="644" customWidth="true"/>
    <col min="14" max="16384" width="9" style="586"/>
  </cols>
  <sheetData>
    <row r="1" ht="20" customHeight="true" spans="1:7">
      <c r="A1" s="592" t="s">
        <v>54</v>
      </c>
      <c r="G1" s="586"/>
    </row>
    <row r="2" s="637" customFormat="true" ht="32" customHeight="true" spans="1:13">
      <c r="A2" s="645" t="s">
        <v>9</v>
      </c>
      <c r="B2" s="646"/>
      <c r="C2" s="646"/>
      <c r="D2" s="647"/>
      <c r="E2" s="652"/>
      <c r="F2" s="652"/>
      <c r="G2" s="653"/>
      <c r="H2" s="647"/>
      <c r="I2" s="647"/>
      <c r="J2" s="647"/>
      <c r="K2" s="647"/>
      <c r="L2" s="662"/>
      <c r="M2" s="662"/>
    </row>
    <row r="3" s="586" customFormat="true" spans="1:13">
      <c r="A3" s="594"/>
      <c r="B3" s="640"/>
      <c r="C3" s="648"/>
      <c r="D3" s="641" t="s">
        <v>55</v>
      </c>
      <c r="E3" s="642"/>
      <c r="F3" s="642"/>
      <c r="H3" s="641"/>
      <c r="I3" s="641"/>
      <c r="J3" s="641"/>
      <c r="K3" s="641"/>
      <c r="L3" s="644"/>
      <c r="M3" s="670" t="s">
        <v>56</v>
      </c>
    </row>
    <row r="4" s="509" customFormat="true" ht="20" customHeight="true" spans="1:13">
      <c r="A4" s="595" t="s">
        <v>57</v>
      </c>
      <c r="B4" s="529"/>
      <c r="C4" s="530"/>
      <c r="D4" s="573"/>
      <c r="E4" s="654"/>
      <c r="F4" s="654"/>
      <c r="G4" s="560" t="s">
        <v>58</v>
      </c>
      <c r="H4" s="573"/>
      <c r="I4" s="573"/>
      <c r="J4" s="573"/>
      <c r="K4" s="663"/>
      <c r="L4" s="664"/>
      <c r="M4" s="559"/>
    </row>
    <row r="5" s="509" customFormat="true" ht="30" customHeight="true" spans="1:13">
      <c r="A5" s="532" t="s">
        <v>59</v>
      </c>
      <c r="B5" s="533" t="s">
        <v>60</v>
      </c>
      <c r="C5" s="534" t="s">
        <v>61</v>
      </c>
      <c r="D5" s="649" t="s">
        <v>62</v>
      </c>
      <c r="E5" s="562" t="s">
        <v>63</v>
      </c>
      <c r="F5" s="563"/>
      <c r="G5" s="564" t="s">
        <v>64</v>
      </c>
      <c r="H5" s="533" t="s">
        <v>60</v>
      </c>
      <c r="I5" s="534" t="s">
        <v>61</v>
      </c>
      <c r="J5" s="534" t="s">
        <v>62</v>
      </c>
      <c r="K5" s="665"/>
      <c r="L5" s="666" t="s">
        <v>63</v>
      </c>
      <c r="M5" s="563"/>
    </row>
    <row r="6" s="509" customFormat="true" ht="40" customHeight="true" spans="1:13">
      <c r="A6" s="532"/>
      <c r="B6" s="533"/>
      <c r="C6" s="534"/>
      <c r="D6" s="649"/>
      <c r="E6" s="565" t="s">
        <v>65</v>
      </c>
      <c r="F6" s="565" t="s">
        <v>66</v>
      </c>
      <c r="G6" s="564"/>
      <c r="H6" s="533"/>
      <c r="I6" s="534"/>
      <c r="J6" s="534"/>
      <c r="K6" s="667"/>
      <c r="L6" s="563" t="s">
        <v>65</v>
      </c>
      <c r="M6" s="565" t="s">
        <v>66</v>
      </c>
    </row>
    <row r="7" s="509" customFormat="true" ht="22" customHeight="true" spans="1:13">
      <c r="A7" s="532" t="s">
        <v>67</v>
      </c>
      <c r="B7" s="533">
        <v>1</v>
      </c>
      <c r="C7" s="534">
        <v>2</v>
      </c>
      <c r="D7" s="534">
        <v>3</v>
      </c>
      <c r="E7" s="655">
        <v>4</v>
      </c>
      <c r="F7" s="655">
        <v>5</v>
      </c>
      <c r="G7" s="532" t="s">
        <v>67</v>
      </c>
      <c r="H7" s="534">
        <v>6</v>
      </c>
      <c r="I7" s="534">
        <v>7</v>
      </c>
      <c r="J7" s="534">
        <v>8</v>
      </c>
      <c r="K7" s="535"/>
      <c r="L7" s="535">
        <v>9</v>
      </c>
      <c r="M7" s="535">
        <v>10</v>
      </c>
    </row>
    <row r="8" s="638" customFormat="true" ht="22" customHeight="true" spans="1:13">
      <c r="A8" s="596" t="s">
        <v>68</v>
      </c>
      <c r="B8" s="650">
        <f>B9+B24</f>
        <v>588946</v>
      </c>
      <c r="C8" s="650">
        <f>C9+C24</f>
        <v>648579.26873951</v>
      </c>
      <c r="D8" s="650">
        <f>D9+D24</f>
        <v>601601</v>
      </c>
      <c r="E8" s="656">
        <f t="shared" ref="E8:E31" si="0">D8/C8</f>
        <v>0.927567421587787</v>
      </c>
      <c r="F8" s="657">
        <f>D8/B8-1</f>
        <v>0.0214875387556754</v>
      </c>
      <c r="G8" s="596" t="s">
        <v>69</v>
      </c>
      <c r="H8" s="597">
        <v>1292285</v>
      </c>
      <c r="I8" s="597">
        <v>1678517.9241</v>
      </c>
      <c r="J8" s="597">
        <f>SUM(J9:J31)</f>
        <v>1631379</v>
      </c>
      <c r="K8" s="597">
        <v>1631379</v>
      </c>
      <c r="L8" s="616">
        <f t="shared" ref="L8:L70" si="1">J8/I8</f>
        <v>0.97191634153965</v>
      </c>
      <c r="M8" s="616">
        <f t="shared" ref="M8:M70" si="2">J8/H8-1</f>
        <v>0.262398774264191</v>
      </c>
    </row>
    <row r="9" ht="22" customHeight="true" spans="1:13">
      <c r="A9" s="598" t="s">
        <v>70</v>
      </c>
      <c r="B9" s="651">
        <f>SUM(B10:B23)</f>
        <v>466656</v>
      </c>
      <c r="C9" s="651">
        <f>SUM(C10:C23)</f>
        <v>512982.3</v>
      </c>
      <c r="D9" s="651">
        <f>SUM(D10:D23)</f>
        <v>416757</v>
      </c>
      <c r="E9" s="658">
        <f t="shared" si="0"/>
        <v>0.812419843725602</v>
      </c>
      <c r="F9" s="658">
        <f t="shared" ref="F8:F31" si="3">D9/B9-1</f>
        <v>-0.106928872659947</v>
      </c>
      <c r="G9" s="619" t="s">
        <v>71</v>
      </c>
      <c r="H9" s="630">
        <v>111955</v>
      </c>
      <c r="I9" s="630">
        <v>74244.23</v>
      </c>
      <c r="J9" s="630">
        <v>102801</v>
      </c>
      <c r="K9" s="630">
        <v>102801</v>
      </c>
      <c r="L9" s="618">
        <f t="shared" si="1"/>
        <v>1.38463285295032</v>
      </c>
      <c r="M9" s="618">
        <f t="shared" si="2"/>
        <v>-0.0817649948640079</v>
      </c>
    </row>
    <row r="10" ht="22" customHeight="true" spans="1:13">
      <c r="A10" s="600" t="s">
        <v>72</v>
      </c>
      <c r="B10" s="651">
        <v>179591</v>
      </c>
      <c r="C10" s="651">
        <v>180950</v>
      </c>
      <c r="D10" s="651">
        <v>109277</v>
      </c>
      <c r="E10" s="658">
        <f t="shared" si="0"/>
        <v>0.603907156673114</v>
      </c>
      <c r="F10" s="658">
        <f t="shared" si="3"/>
        <v>-0.391522960504702</v>
      </c>
      <c r="G10" s="619" t="s">
        <v>73</v>
      </c>
      <c r="H10" s="630">
        <v>0</v>
      </c>
      <c r="I10" s="630">
        <v>0</v>
      </c>
      <c r="J10" s="630">
        <v>0</v>
      </c>
      <c r="K10" s="630">
        <v>0</v>
      </c>
      <c r="L10" s="618"/>
      <c r="M10" s="618"/>
    </row>
    <row r="11" ht="22" customHeight="true" spans="1:13">
      <c r="A11" s="600" t="s">
        <v>74</v>
      </c>
      <c r="B11" s="651">
        <v>82168</v>
      </c>
      <c r="C11" s="651">
        <v>99593</v>
      </c>
      <c r="D11" s="651">
        <v>122021</v>
      </c>
      <c r="E11" s="658">
        <f t="shared" si="0"/>
        <v>1.22519654995833</v>
      </c>
      <c r="F11" s="658">
        <f t="shared" si="3"/>
        <v>0.48501849868562</v>
      </c>
      <c r="G11" s="619" t="s">
        <v>75</v>
      </c>
      <c r="H11" s="630">
        <v>1809</v>
      </c>
      <c r="I11" s="630">
        <v>795.1</v>
      </c>
      <c r="J11" s="630">
        <v>2305</v>
      </c>
      <c r="K11" s="630">
        <v>2305</v>
      </c>
      <c r="L11" s="618">
        <f t="shared" si="1"/>
        <v>2.89900641428751</v>
      </c>
      <c r="M11" s="618">
        <f t="shared" si="2"/>
        <v>0.274184632393588</v>
      </c>
    </row>
    <row r="12" ht="22" customHeight="true" spans="1:13">
      <c r="A12" s="600" t="s">
        <v>76</v>
      </c>
      <c r="B12" s="651">
        <v>41920</v>
      </c>
      <c r="C12" s="651">
        <v>46296</v>
      </c>
      <c r="D12" s="651">
        <v>26943</v>
      </c>
      <c r="E12" s="658">
        <f t="shared" si="0"/>
        <v>0.581972524624158</v>
      </c>
      <c r="F12" s="658">
        <f t="shared" si="3"/>
        <v>-0.357275763358779</v>
      </c>
      <c r="G12" s="619" t="s">
        <v>77</v>
      </c>
      <c r="H12" s="630">
        <v>40776</v>
      </c>
      <c r="I12" s="630">
        <v>49500.53</v>
      </c>
      <c r="J12" s="630">
        <v>50635</v>
      </c>
      <c r="K12" s="630">
        <v>50635</v>
      </c>
      <c r="L12" s="618">
        <f t="shared" si="1"/>
        <v>1.02291834047029</v>
      </c>
      <c r="M12" s="618">
        <f t="shared" si="2"/>
        <v>0.241784382970375</v>
      </c>
    </row>
    <row r="13" ht="22" customHeight="true" spans="1:13">
      <c r="A13" s="600" t="s">
        <v>78</v>
      </c>
      <c r="B13" s="651">
        <v>2676</v>
      </c>
      <c r="C13" s="651">
        <v>2480</v>
      </c>
      <c r="D13" s="651">
        <v>1749</v>
      </c>
      <c r="E13" s="658">
        <f t="shared" si="0"/>
        <v>0.705241935483871</v>
      </c>
      <c r="F13" s="658">
        <f t="shared" si="3"/>
        <v>-0.346412556053812</v>
      </c>
      <c r="G13" s="619" t="s">
        <v>79</v>
      </c>
      <c r="H13" s="630">
        <v>226739</v>
      </c>
      <c r="I13" s="630">
        <v>245247.19</v>
      </c>
      <c r="J13" s="630">
        <v>267377</v>
      </c>
      <c r="K13" s="630">
        <v>267377</v>
      </c>
      <c r="L13" s="618">
        <f t="shared" si="1"/>
        <v>1.09023471380039</v>
      </c>
      <c r="M13" s="618">
        <f t="shared" si="2"/>
        <v>0.179228099268322</v>
      </c>
    </row>
    <row r="14" ht="22" customHeight="true" spans="1:13">
      <c r="A14" s="600" t="s">
        <v>80</v>
      </c>
      <c r="B14" s="651">
        <v>50589</v>
      </c>
      <c r="C14" s="651">
        <v>63915</v>
      </c>
      <c r="D14" s="651">
        <v>50774</v>
      </c>
      <c r="E14" s="658">
        <f t="shared" si="0"/>
        <v>0.794398810920754</v>
      </c>
      <c r="F14" s="658">
        <f t="shared" si="3"/>
        <v>0.00365692146514074</v>
      </c>
      <c r="G14" s="619" t="s">
        <v>81</v>
      </c>
      <c r="H14" s="630">
        <v>3990</v>
      </c>
      <c r="I14" s="630">
        <v>20911.88</v>
      </c>
      <c r="J14" s="630">
        <v>21069</v>
      </c>
      <c r="K14" s="630">
        <v>21069</v>
      </c>
      <c r="L14" s="618">
        <f t="shared" si="1"/>
        <v>1.00751343255604</v>
      </c>
      <c r="M14" s="618">
        <f t="shared" si="2"/>
        <v>4.28045112781955</v>
      </c>
    </row>
    <row r="15" ht="22" customHeight="true" spans="1:13">
      <c r="A15" s="600" t="s">
        <v>82</v>
      </c>
      <c r="B15" s="651">
        <v>9606</v>
      </c>
      <c r="C15" s="651">
        <v>10960</v>
      </c>
      <c r="D15" s="651">
        <v>10780</v>
      </c>
      <c r="E15" s="658">
        <f t="shared" si="0"/>
        <v>0.983576642335766</v>
      </c>
      <c r="F15" s="658">
        <f t="shared" si="3"/>
        <v>0.122215282115345</v>
      </c>
      <c r="G15" s="619" t="s">
        <v>83</v>
      </c>
      <c r="H15" s="630">
        <v>14146</v>
      </c>
      <c r="I15" s="630">
        <v>23593.24</v>
      </c>
      <c r="J15" s="630">
        <v>15981</v>
      </c>
      <c r="K15" s="630">
        <v>15981</v>
      </c>
      <c r="L15" s="618">
        <f t="shared" si="1"/>
        <v>0.677355038985743</v>
      </c>
      <c r="M15" s="618">
        <f t="shared" si="2"/>
        <v>0.129718648381168</v>
      </c>
    </row>
    <row r="16" ht="22" customHeight="true" spans="1:13">
      <c r="A16" s="600" t="s">
        <v>84</v>
      </c>
      <c r="B16" s="651">
        <v>30593</v>
      </c>
      <c r="C16" s="651">
        <v>31350</v>
      </c>
      <c r="D16" s="651">
        <v>49610</v>
      </c>
      <c r="E16" s="658">
        <f t="shared" si="0"/>
        <v>1.58245614035088</v>
      </c>
      <c r="F16" s="658">
        <f t="shared" si="3"/>
        <v>0.621612787238911</v>
      </c>
      <c r="G16" s="619" t="s">
        <v>85</v>
      </c>
      <c r="H16" s="630">
        <v>131632</v>
      </c>
      <c r="I16" s="630">
        <v>141503</v>
      </c>
      <c r="J16" s="630">
        <v>155844</v>
      </c>
      <c r="K16" s="630">
        <v>155844</v>
      </c>
      <c r="L16" s="618">
        <f t="shared" si="1"/>
        <v>1.10134767460761</v>
      </c>
      <c r="M16" s="618">
        <f t="shared" si="2"/>
        <v>0.183937036586848</v>
      </c>
    </row>
    <row r="17" ht="22" customHeight="true" spans="1:13">
      <c r="A17" s="600" t="s">
        <v>86</v>
      </c>
      <c r="B17" s="651">
        <v>23921</v>
      </c>
      <c r="C17" s="651">
        <v>27563.5</v>
      </c>
      <c r="D17" s="651">
        <v>19363</v>
      </c>
      <c r="E17" s="658">
        <f t="shared" si="0"/>
        <v>0.702486984599198</v>
      </c>
      <c r="F17" s="658">
        <f t="shared" si="3"/>
        <v>-0.19054387358388</v>
      </c>
      <c r="G17" s="619" t="s">
        <v>87</v>
      </c>
      <c r="H17" s="630">
        <v>86549</v>
      </c>
      <c r="I17" s="630">
        <v>101865.04</v>
      </c>
      <c r="J17" s="630">
        <v>168728</v>
      </c>
      <c r="K17" s="630">
        <v>168728</v>
      </c>
      <c r="L17" s="618">
        <f t="shared" si="1"/>
        <v>1.65638770671469</v>
      </c>
      <c r="M17" s="618">
        <f t="shared" si="2"/>
        <v>0.9495083709806</v>
      </c>
    </row>
    <row r="18" ht="22" customHeight="true" spans="1:13">
      <c r="A18" s="600" t="s">
        <v>88</v>
      </c>
      <c r="B18" s="651">
        <v>20840</v>
      </c>
      <c r="C18" s="651">
        <v>22740</v>
      </c>
      <c r="D18" s="651">
        <v>10270</v>
      </c>
      <c r="E18" s="658">
        <f t="shared" si="0"/>
        <v>0.451627088830255</v>
      </c>
      <c r="F18" s="658">
        <f t="shared" si="3"/>
        <v>-0.507197696737044</v>
      </c>
      <c r="G18" s="619" t="s">
        <v>89</v>
      </c>
      <c r="H18" s="630">
        <v>38842</v>
      </c>
      <c r="I18" s="630">
        <v>42497.3</v>
      </c>
      <c r="J18" s="630">
        <v>55794</v>
      </c>
      <c r="K18" s="630">
        <v>55794</v>
      </c>
      <c r="L18" s="618">
        <f t="shared" si="1"/>
        <v>1.31288340671054</v>
      </c>
      <c r="M18" s="618">
        <f t="shared" si="2"/>
        <v>0.436434787086144</v>
      </c>
    </row>
    <row r="19" ht="22" customHeight="true" spans="1:13">
      <c r="A19" s="600" t="s">
        <v>90</v>
      </c>
      <c r="B19" s="651">
        <v>4020</v>
      </c>
      <c r="C19" s="651">
        <v>4210</v>
      </c>
      <c r="D19" s="651">
        <v>4550</v>
      </c>
      <c r="E19" s="658">
        <f t="shared" si="0"/>
        <v>1.08076009501188</v>
      </c>
      <c r="F19" s="658">
        <f t="shared" si="3"/>
        <v>0.1318407960199</v>
      </c>
      <c r="G19" s="619" t="s">
        <v>91</v>
      </c>
      <c r="H19" s="630">
        <v>158376</v>
      </c>
      <c r="I19" s="630">
        <v>219155.3</v>
      </c>
      <c r="J19" s="630">
        <v>202860</v>
      </c>
      <c r="K19" s="630">
        <v>202860</v>
      </c>
      <c r="L19" s="618">
        <f t="shared" si="1"/>
        <v>0.925644965008832</v>
      </c>
      <c r="M19" s="618">
        <f t="shared" si="2"/>
        <v>0.280875890286407</v>
      </c>
    </row>
    <row r="20" ht="22" customHeight="true" spans="1:13">
      <c r="A20" s="600" t="s">
        <v>92</v>
      </c>
      <c r="B20" s="651">
        <v>5360</v>
      </c>
      <c r="C20" s="651">
        <v>5915</v>
      </c>
      <c r="D20" s="651">
        <v>2729</v>
      </c>
      <c r="E20" s="658">
        <f t="shared" si="0"/>
        <v>0.461369399830938</v>
      </c>
      <c r="F20" s="658">
        <f t="shared" si="3"/>
        <v>-0.490858208955224</v>
      </c>
      <c r="G20" s="619" t="s">
        <v>93</v>
      </c>
      <c r="H20" s="630">
        <v>146616</v>
      </c>
      <c r="I20" s="630">
        <v>167441.93</v>
      </c>
      <c r="J20" s="630">
        <v>201910</v>
      </c>
      <c r="K20" s="630">
        <v>201910</v>
      </c>
      <c r="L20" s="618">
        <f t="shared" si="1"/>
        <v>1.20585088812581</v>
      </c>
      <c r="M20" s="618">
        <f t="shared" si="2"/>
        <v>0.377134828395264</v>
      </c>
    </row>
    <row r="21" ht="22" customHeight="true" spans="1:13">
      <c r="A21" s="600" t="s">
        <v>94</v>
      </c>
      <c r="B21" s="651">
        <v>12965</v>
      </c>
      <c r="C21" s="651">
        <v>14252</v>
      </c>
      <c r="D21" s="651">
        <v>6014</v>
      </c>
      <c r="E21" s="658">
        <f t="shared" si="0"/>
        <v>0.421975863036767</v>
      </c>
      <c r="F21" s="658">
        <f t="shared" si="3"/>
        <v>-0.536135750096413</v>
      </c>
      <c r="G21" s="619" t="s">
        <v>95</v>
      </c>
      <c r="H21" s="630">
        <v>55033</v>
      </c>
      <c r="I21" s="630">
        <v>39026.43</v>
      </c>
      <c r="J21" s="630">
        <v>34131</v>
      </c>
      <c r="K21" s="630">
        <v>34131</v>
      </c>
      <c r="L21" s="618">
        <f t="shared" si="1"/>
        <v>0.874561162781223</v>
      </c>
      <c r="M21" s="618">
        <f t="shared" si="2"/>
        <v>-0.379808478549234</v>
      </c>
    </row>
    <row r="22" ht="22" customHeight="true" spans="1:13">
      <c r="A22" s="600" t="s">
        <v>96</v>
      </c>
      <c r="B22" s="651">
        <v>2168</v>
      </c>
      <c r="C22" s="651">
        <v>2418</v>
      </c>
      <c r="D22" s="651">
        <v>2172</v>
      </c>
      <c r="E22" s="658">
        <f t="shared" si="0"/>
        <v>0.898263027295285</v>
      </c>
      <c r="F22" s="658">
        <f t="shared" si="3"/>
        <v>0.00184501845018459</v>
      </c>
      <c r="G22" s="619" t="s">
        <v>97</v>
      </c>
      <c r="H22" s="630">
        <v>164904</v>
      </c>
      <c r="I22" s="630">
        <v>209214.6</v>
      </c>
      <c r="J22" s="630">
        <v>177709</v>
      </c>
      <c r="K22" s="630">
        <v>177709</v>
      </c>
      <c r="L22" s="618">
        <f t="shared" si="1"/>
        <v>0.849410127209095</v>
      </c>
      <c r="M22" s="618">
        <f t="shared" si="2"/>
        <v>0.0776512395090476</v>
      </c>
    </row>
    <row r="23" ht="22" customHeight="true" spans="1:13">
      <c r="A23" s="600" t="s">
        <v>98</v>
      </c>
      <c r="B23" s="651">
        <v>239</v>
      </c>
      <c r="C23" s="651">
        <v>339.8</v>
      </c>
      <c r="D23" s="651">
        <v>505</v>
      </c>
      <c r="E23" s="658">
        <f t="shared" si="0"/>
        <v>1.4861683343143</v>
      </c>
      <c r="F23" s="658">
        <f t="shared" si="3"/>
        <v>1.11297071129707</v>
      </c>
      <c r="G23" s="619" t="s">
        <v>99</v>
      </c>
      <c r="H23" s="630">
        <v>3179</v>
      </c>
      <c r="I23" s="630">
        <v>14214</v>
      </c>
      <c r="J23" s="630">
        <v>6957</v>
      </c>
      <c r="K23" s="630">
        <v>6957</v>
      </c>
      <c r="L23" s="618">
        <f t="shared" si="1"/>
        <v>0.489447024060785</v>
      </c>
      <c r="M23" s="618">
        <f t="shared" si="2"/>
        <v>1.18842403271469</v>
      </c>
    </row>
    <row r="24" ht="22" customHeight="true" spans="1:13">
      <c r="A24" s="598" t="s">
        <v>100</v>
      </c>
      <c r="B24" s="651">
        <f>SUM(B25:B31)</f>
        <v>122290</v>
      </c>
      <c r="C24" s="651">
        <f>SUM(C25:C31)</f>
        <v>135596.96873951</v>
      </c>
      <c r="D24" s="651">
        <f>SUM(D25:D31)</f>
        <v>184844</v>
      </c>
      <c r="E24" s="658">
        <f t="shared" si="0"/>
        <v>1.36318681544494</v>
      </c>
      <c r="F24" s="658">
        <f t="shared" si="3"/>
        <v>0.511521792460545</v>
      </c>
      <c r="G24" s="619" t="s">
        <v>101</v>
      </c>
      <c r="H24" s="630">
        <v>33</v>
      </c>
      <c r="I24" s="630">
        <v>68</v>
      </c>
      <c r="J24" s="630">
        <v>43</v>
      </c>
      <c r="K24" s="630">
        <v>43</v>
      </c>
      <c r="L24" s="618">
        <f t="shared" si="1"/>
        <v>0.632352941176471</v>
      </c>
      <c r="M24" s="618">
        <f t="shared" si="2"/>
        <v>0.303030303030303</v>
      </c>
    </row>
    <row r="25" ht="22" customHeight="true" spans="1:13">
      <c r="A25" s="600" t="s">
        <v>102</v>
      </c>
      <c r="B25" s="651">
        <v>49798</v>
      </c>
      <c r="C25" s="651">
        <v>58317.96873951</v>
      </c>
      <c r="D25" s="651">
        <v>48904</v>
      </c>
      <c r="E25" s="658">
        <f t="shared" si="0"/>
        <v>0.838575160572558</v>
      </c>
      <c r="F25" s="658">
        <f t="shared" si="3"/>
        <v>-0.0179525282139845</v>
      </c>
      <c r="G25" s="619" t="s">
        <v>103</v>
      </c>
      <c r="H25" s="630">
        <v>16816</v>
      </c>
      <c r="I25" s="630">
        <v>15907.87</v>
      </c>
      <c r="J25" s="630">
        <v>39815</v>
      </c>
      <c r="K25" s="630">
        <v>39815</v>
      </c>
      <c r="L25" s="618">
        <f t="shared" si="1"/>
        <v>2.50284921865718</v>
      </c>
      <c r="M25" s="618">
        <f t="shared" si="2"/>
        <v>1.36768553758325</v>
      </c>
    </row>
    <row r="26" ht="22" customHeight="true" spans="1:13">
      <c r="A26" s="600" t="s">
        <v>104</v>
      </c>
      <c r="B26" s="651">
        <v>7850</v>
      </c>
      <c r="C26" s="651">
        <v>9975</v>
      </c>
      <c r="D26" s="651">
        <v>26514</v>
      </c>
      <c r="E26" s="658">
        <f t="shared" si="0"/>
        <v>2.65804511278195</v>
      </c>
      <c r="F26" s="658">
        <f t="shared" si="3"/>
        <v>2.37757961783439</v>
      </c>
      <c r="G26" s="619" t="s">
        <v>105</v>
      </c>
      <c r="H26" s="630">
        <v>26892</v>
      </c>
      <c r="I26" s="630">
        <v>32841.6041</v>
      </c>
      <c r="J26" s="630">
        <v>40455</v>
      </c>
      <c r="K26" s="630">
        <v>40455</v>
      </c>
      <c r="L26" s="618">
        <f t="shared" si="1"/>
        <v>1.23182168193788</v>
      </c>
      <c r="M26" s="618">
        <f t="shared" si="2"/>
        <v>0.504350736278447</v>
      </c>
    </row>
    <row r="27" ht="22" customHeight="true" spans="1:13">
      <c r="A27" s="600" t="s">
        <v>106</v>
      </c>
      <c r="B27" s="651">
        <v>7923</v>
      </c>
      <c r="C27" s="651">
        <v>3345</v>
      </c>
      <c r="D27" s="651">
        <v>5620</v>
      </c>
      <c r="E27" s="658">
        <f t="shared" si="0"/>
        <v>1.68011958146487</v>
      </c>
      <c r="F27" s="658">
        <f t="shared" si="3"/>
        <v>-0.290672724977912</v>
      </c>
      <c r="G27" s="619" t="s">
        <v>107</v>
      </c>
      <c r="H27" s="630">
        <v>1794</v>
      </c>
      <c r="I27" s="630">
        <v>4738.49</v>
      </c>
      <c r="J27" s="630">
        <v>4774</v>
      </c>
      <c r="K27" s="630">
        <v>4774</v>
      </c>
      <c r="L27" s="618">
        <f t="shared" si="1"/>
        <v>1.00749394849414</v>
      </c>
      <c r="M27" s="618">
        <f t="shared" si="2"/>
        <v>1.66109253065775</v>
      </c>
    </row>
    <row r="28" ht="22" customHeight="true" spans="1:13">
      <c r="A28" s="600" t="s">
        <v>108</v>
      </c>
      <c r="B28" s="651">
        <v>1092</v>
      </c>
      <c r="C28" s="651">
        <v>0</v>
      </c>
      <c r="D28" s="651">
        <v>0</v>
      </c>
      <c r="E28" s="658"/>
      <c r="F28" s="658"/>
      <c r="G28" s="619" t="s">
        <v>109</v>
      </c>
      <c r="H28" s="630">
        <v>10893</v>
      </c>
      <c r="I28" s="630">
        <v>11333.19</v>
      </c>
      <c r="J28" s="630">
        <v>10590</v>
      </c>
      <c r="K28" s="630">
        <v>10590</v>
      </c>
      <c r="L28" s="618">
        <f t="shared" si="1"/>
        <v>0.934423582415895</v>
      </c>
      <c r="M28" s="618">
        <f t="shared" si="2"/>
        <v>-0.0278160286422473</v>
      </c>
    </row>
    <row r="29" ht="22" customHeight="true" spans="1:13">
      <c r="A29" s="600" t="s">
        <v>110</v>
      </c>
      <c r="B29" s="651">
        <v>51895</v>
      </c>
      <c r="C29" s="651">
        <v>62679</v>
      </c>
      <c r="D29" s="651">
        <v>99822</v>
      </c>
      <c r="E29" s="658">
        <f t="shared" si="0"/>
        <v>1.59259081989183</v>
      </c>
      <c r="F29" s="658">
        <f t="shared" si="3"/>
        <v>0.923537913093747</v>
      </c>
      <c r="G29" s="619" t="s">
        <v>111</v>
      </c>
      <c r="H29" s="630">
        <v>18085</v>
      </c>
      <c r="I29" s="630">
        <v>229356</v>
      </c>
      <c r="J29" s="630">
        <v>35480</v>
      </c>
      <c r="K29" s="630">
        <v>35480</v>
      </c>
      <c r="L29" s="618">
        <f t="shared" si="1"/>
        <v>0.15469401280106</v>
      </c>
      <c r="M29" s="618">
        <f t="shared" si="2"/>
        <v>0.961846834393143</v>
      </c>
    </row>
    <row r="30" ht="22" customHeight="true" spans="1:13">
      <c r="A30" s="600" t="s">
        <v>112</v>
      </c>
      <c r="B30" s="651">
        <v>1216</v>
      </c>
      <c r="C30" s="651">
        <v>1050</v>
      </c>
      <c r="D30" s="651">
        <v>2603</v>
      </c>
      <c r="E30" s="658">
        <f t="shared" si="0"/>
        <v>2.47904761904762</v>
      </c>
      <c r="F30" s="658">
        <f t="shared" si="3"/>
        <v>1.140625</v>
      </c>
      <c r="G30" s="619" t="s">
        <v>113</v>
      </c>
      <c r="H30" s="630">
        <v>33105</v>
      </c>
      <c r="I30" s="630">
        <v>34703</v>
      </c>
      <c r="J30" s="630">
        <v>35952</v>
      </c>
      <c r="K30" s="630">
        <v>35952</v>
      </c>
      <c r="L30" s="618">
        <f t="shared" si="1"/>
        <v>1.03599112468663</v>
      </c>
      <c r="M30" s="618">
        <f t="shared" si="2"/>
        <v>0.0859990937924784</v>
      </c>
    </row>
    <row r="31" ht="22" customHeight="true" spans="1:13">
      <c r="A31" s="600" t="s">
        <v>114</v>
      </c>
      <c r="B31" s="651">
        <v>2516</v>
      </c>
      <c r="C31" s="651">
        <v>230</v>
      </c>
      <c r="D31" s="651">
        <v>1381</v>
      </c>
      <c r="E31" s="658">
        <f t="shared" si="0"/>
        <v>6.00434782608696</v>
      </c>
      <c r="F31" s="658">
        <f t="shared" si="3"/>
        <v>-0.451112877583466</v>
      </c>
      <c r="G31" s="619" t="s">
        <v>115</v>
      </c>
      <c r="H31" s="630">
        <v>121</v>
      </c>
      <c r="I31" s="630">
        <v>360</v>
      </c>
      <c r="J31" s="630">
        <v>169</v>
      </c>
      <c r="K31" s="630">
        <v>169</v>
      </c>
      <c r="L31" s="618">
        <f t="shared" si="1"/>
        <v>0.469444444444444</v>
      </c>
      <c r="M31" s="618">
        <f t="shared" si="2"/>
        <v>0.396694214876033</v>
      </c>
    </row>
    <row r="32" s="584" customFormat="true" ht="22" customHeight="true" spans="1:13">
      <c r="A32" s="600"/>
      <c r="B32" s="651">
        <v>0</v>
      </c>
      <c r="C32" s="651">
        <v>0</v>
      </c>
      <c r="D32" s="651">
        <v>0</v>
      </c>
      <c r="E32" s="658"/>
      <c r="F32" s="658"/>
      <c r="G32" s="619"/>
      <c r="H32" s="630">
        <v>0</v>
      </c>
      <c r="I32" s="630">
        <v>0</v>
      </c>
      <c r="J32" s="630">
        <v>0</v>
      </c>
      <c r="K32" s="668"/>
      <c r="L32" s="618"/>
      <c r="M32" s="618"/>
    </row>
    <row r="33" s="584" customFormat="true" ht="22" customHeight="true" spans="1:13">
      <c r="A33" s="600"/>
      <c r="B33" s="651">
        <v>0</v>
      </c>
      <c r="C33" s="651">
        <v>0</v>
      </c>
      <c r="D33" s="651">
        <v>0</v>
      </c>
      <c r="E33" s="658"/>
      <c r="F33" s="658"/>
      <c r="G33" s="596" t="s">
        <v>116</v>
      </c>
      <c r="H33" s="630">
        <v>0</v>
      </c>
      <c r="I33" s="630">
        <v>15000</v>
      </c>
      <c r="J33" s="630"/>
      <c r="K33" s="668"/>
      <c r="L33" s="618">
        <f t="shared" si="1"/>
        <v>0</v>
      </c>
      <c r="M33" s="618"/>
    </row>
    <row r="34" s="584" customFormat="true" ht="22" customHeight="true" spans="1:13">
      <c r="A34" s="600"/>
      <c r="B34" s="651">
        <v>0</v>
      </c>
      <c r="C34" s="651">
        <v>0</v>
      </c>
      <c r="D34" s="651">
        <v>0</v>
      </c>
      <c r="E34" s="658"/>
      <c r="F34" s="658"/>
      <c r="G34" s="596"/>
      <c r="H34" s="630">
        <v>0</v>
      </c>
      <c r="I34" s="630">
        <v>0</v>
      </c>
      <c r="J34" s="630">
        <v>0</v>
      </c>
      <c r="K34" s="668"/>
      <c r="L34" s="618"/>
      <c r="M34" s="618"/>
    </row>
    <row r="35" s="584" customFormat="true" ht="22" customHeight="true" spans="1:13">
      <c r="A35" s="600"/>
      <c r="B35" s="651">
        <v>0</v>
      </c>
      <c r="C35" s="651">
        <v>0</v>
      </c>
      <c r="D35" s="651">
        <v>0</v>
      </c>
      <c r="E35" s="658"/>
      <c r="F35" s="658"/>
      <c r="G35" s="619"/>
      <c r="H35" s="630">
        <v>0</v>
      </c>
      <c r="I35" s="630">
        <v>0</v>
      </c>
      <c r="J35" s="630">
        <v>0</v>
      </c>
      <c r="K35" s="668"/>
      <c r="L35" s="618"/>
      <c r="M35" s="618"/>
    </row>
    <row r="36" s="584" customFormat="true" ht="22" customHeight="true" spans="1:13">
      <c r="A36" s="607" t="s">
        <v>117</v>
      </c>
      <c r="B36" s="651">
        <v>0</v>
      </c>
      <c r="C36" s="651">
        <v>0</v>
      </c>
      <c r="D36" s="651">
        <v>0</v>
      </c>
      <c r="E36" s="656"/>
      <c r="F36" s="658"/>
      <c r="G36" s="607" t="s">
        <v>118</v>
      </c>
      <c r="H36" s="630">
        <v>64110</v>
      </c>
      <c r="I36" s="630">
        <v>141812</v>
      </c>
      <c r="J36" s="630">
        <v>140612</v>
      </c>
      <c r="K36" s="630"/>
      <c r="L36" s="618">
        <f t="shared" si="1"/>
        <v>0.991538092686091</v>
      </c>
      <c r="M36" s="618">
        <f t="shared" si="2"/>
        <v>1.19329277803775</v>
      </c>
    </row>
    <row r="37" s="582" customFormat="true" ht="22" customHeight="true" spans="1:13">
      <c r="A37" s="609" t="s">
        <v>119</v>
      </c>
      <c r="B37" s="651">
        <v>0</v>
      </c>
      <c r="C37" s="651">
        <v>0</v>
      </c>
      <c r="D37" s="651">
        <v>0</v>
      </c>
      <c r="E37" s="656"/>
      <c r="F37" s="658"/>
      <c r="G37" s="619" t="s">
        <v>120</v>
      </c>
      <c r="H37" s="630">
        <v>64110</v>
      </c>
      <c r="I37" s="630">
        <v>141812</v>
      </c>
      <c r="J37" s="630">
        <v>140612</v>
      </c>
      <c r="K37" s="630">
        <v>140612</v>
      </c>
      <c r="L37" s="618">
        <f t="shared" si="1"/>
        <v>0.991538092686091</v>
      </c>
      <c r="M37" s="618">
        <f t="shared" si="2"/>
        <v>1.19329277803775</v>
      </c>
    </row>
    <row r="38" ht="22" customHeight="true" spans="1:13">
      <c r="A38" s="609" t="s">
        <v>121</v>
      </c>
      <c r="B38" s="651">
        <v>0</v>
      </c>
      <c r="C38" s="651"/>
      <c r="D38" s="651"/>
      <c r="E38" s="656"/>
      <c r="F38" s="658"/>
      <c r="G38" s="619" t="s">
        <v>122</v>
      </c>
      <c r="H38" s="630">
        <v>0</v>
      </c>
      <c r="I38" s="630">
        <v>0</v>
      </c>
      <c r="J38" s="630">
        <v>0</v>
      </c>
      <c r="K38" s="630"/>
      <c r="L38" s="618"/>
      <c r="M38" s="618"/>
    </row>
    <row r="39" s="583" customFormat="true" ht="22" customHeight="true" spans="1:13">
      <c r="A39" s="607" t="s">
        <v>123</v>
      </c>
      <c r="B39" s="650">
        <v>1174243</v>
      </c>
      <c r="C39" s="650">
        <f>C40+C65+C66+C67+C68</f>
        <v>1240441.1341</v>
      </c>
      <c r="D39" s="650">
        <f>D40+D65+D66+D67+D68</f>
        <v>1494672.31</v>
      </c>
      <c r="E39" s="656">
        <f t="shared" ref="E39:E69" si="4">D39/C39</f>
        <v>1.20495222942156</v>
      </c>
      <c r="F39" s="658">
        <f t="shared" ref="F39:F69" si="5">D39/B39-1</f>
        <v>0.272881601167731</v>
      </c>
      <c r="G39" s="607" t="s">
        <v>124</v>
      </c>
      <c r="H39" s="630">
        <v>406794</v>
      </c>
      <c r="I39" s="630">
        <v>53690.42</v>
      </c>
      <c r="J39" s="630">
        <f>J40+J43+J44+J45+J46</f>
        <v>324282.31</v>
      </c>
      <c r="K39" s="630">
        <v>208837</v>
      </c>
      <c r="L39" s="618">
        <f>J39/I39</f>
        <v>6.03985422352815</v>
      </c>
      <c r="M39" s="618">
        <f>J39/H39-1</f>
        <v>-0.202834088015064</v>
      </c>
    </row>
    <row r="40" s="583" customFormat="true" ht="22" customHeight="true" spans="1:13">
      <c r="A40" s="609" t="s">
        <v>125</v>
      </c>
      <c r="B40" s="651">
        <v>855958</v>
      </c>
      <c r="C40" s="651">
        <v>613303.0641</v>
      </c>
      <c r="D40" s="651">
        <f>D41+D47+D64</f>
        <v>891554.31</v>
      </c>
      <c r="E40" s="656">
        <f t="shared" si="4"/>
        <v>1.45369290027651</v>
      </c>
      <c r="F40" s="658">
        <f t="shared" si="5"/>
        <v>0.0415865147589018</v>
      </c>
      <c r="G40" s="609" t="s">
        <v>126</v>
      </c>
      <c r="H40" s="630">
        <v>44705</v>
      </c>
      <c r="I40" s="630">
        <v>47552.6</v>
      </c>
      <c r="J40" s="630">
        <f>SUM(J41:J42)</f>
        <v>48272.1</v>
      </c>
      <c r="K40" s="630">
        <v>50217</v>
      </c>
      <c r="L40" s="618">
        <f>J40/I40</f>
        <v>1.01513061325774</v>
      </c>
      <c r="M40" s="618">
        <f>J40/H40-1</f>
        <v>0.0797919695783469</v>
      </c>
    </row>
    <row r="41" ht="22" customHeight="true" spans="1:13">
      <c r="A41" s="611" t="s">
        <v>127</v>
      </c>
      <c r="B41" s="651">
        <v>48359</v>
      </c>
      <c r="C41" s="651">
        <v>48359</v>
      </c>
      <c r="D41" s="651">
        <f>SUM(D42:D46)</f>
        <v>48359</v>
      </c>
      <c r="E41" s="658">
        <f t="shared" si="4"/>
        <v>1</v>
      </c>
      <c r="F41" s="658">
        <f t="shared" si="5"/>
        <v>0</v>
      </c>
      <c r="G41" s="659" t="s">
        <v>128</v>
      </c>
      <c r="H41" s="630">
        <v>0</v>
      </c>
      <c r="I41" s="630">
        <v>265</v>
      </c>
      <c r="J41" s="630">
        <v>265</v>
      </c>
      <c r="K41" s="630">
        <v>0</v>
      </c>
      <c r="L41" s="618">
        <f>J41/I41</f>
        <v>1</v>
      </c>
      <c r="M41" s="618"/>
    </row>
    <row r="42" s="639" customFormat="true" ht="22" customHeight="true" spans="1:13">
      <c r="A42" s="613" t="s">
        <v>129</v>
      </c>
      <c r="B42" s="651">
        <v>2881</v>
      </c>
      <c r="C42" s="651">
        <v>2881</v>
      </c>
      <c r="D42" s="651">
        <v>2881</v>
      </c>
      <c r="E42" s="658">
        <f t="shared" si="4"/>
        <v>1</v>
      </c>
      <c r="F42" s="658">
        <f t="shared" si="5"/>
        <v>0</v>
      </c>
      <c r="G42" s="659" t="s">
        <v>130</v>
      </c>
      <c r="H42" s="630">
        <v>44705</v>
      </c>
      <c r="I42" s="630">
        <v>47287.6</v>
      </c>
      <c r="J42" s="630">
        <v>48007.1</v>
      </c>
      <c r="K42" s="630">
        <v>50217</v>
      </c>
      <c r="L42" s="618">
        <f>J42/I42</f>
        <v>1.0152154053071</v>
      </c>
      <c r="M42" s="618">
        <f>J42/H42-1</f>
        <v>0.0738642210043619</v>
      </c>
    </row>
    <row r="43" ht="22" customHeight="true" spans="1:13">
      <c r="A43" s="615" t="s">
        <v>131</v>
      </c>
      <c r="B43" s="651">
        <v>0</v>
      </c>
      <c r="C43" s="651">
        <v>0</v>
      </c>
      <c r="D43" s="651"/>
      <c r="E43" s="658"/>
      <c r="F43" s="658"/>
      <c r="G43" s="609" t="s">
        <v>132</v>
      </c>
      <c r="H43" s="630">
        <v>0</v>
      </c>
      <c r="I43" s="630"/>
      <c r="J43" s="630"/>
      <c r="K43" s="630"/>
      <c r="L43" s="618"/>
      <c r="M43" s="618"/>
    </row>
    <row r="44" ht="22" customHeight="true" spans="1:13">
      <c r="A44" s="613" t="s">
        <v>133</v>
      </c>
      <c r="B44" s="651">
        <v>5273</v>
      </c>
      <c r="C44" s="651">
        <v>5273</v>
      </c>
      <c r="D44" s="651">
        <v>5273</v>
      </c>
      <c r="E44" s="658">
        <f t="shared" si="4"/>
        <v>1</v>
      </c>
      <c r="F44" s="658">
        <f t="shared" si="5"/>
        <v>0</v>
      </c>
      <c r="G44" s="609" t="s">
        <v>134</v>
      </c>
      <c r="H44" s="630">
        <v>7144</v>
      </c>
      <c r="I44" s="630">
        <v>0</v>
      </c>
      <c r="J44" s="630">
        <v>18008</v>
      </c>
      <c r="K44" s="669">
        <v>18008</v>
      </c>
      <c r="L44" s="618"/>
      <c r="M44" s="618">
        <f>J44/H44-1</f>
        <v>1.52071668533035</v>
      </c>
    </row>
    <row r="45" ht="22" customHeight="true" spans="1:13">
      <c r="A45" s="613" t="s">
        <v>135</v>
      </c>
      <c r="B45" s="651">
        <v>2460</v>
      </c>
      <c r="C45" s="651">
        <v>2460</v>
      </c>
      <c r="D45" s="651">
        <v>2460</v>
      </c>
      <c r="E45" s="658">
        <f t="shared" si="4"/>
        <v>1</v>
      </c>
      <c r="F45" s="658">
        <f t="shared" si="5"/>
        <v>0</v>
      </c>
      <c r="G45" s="609" t="s">
        <v>136</v>
      </c>
      <c r="H45" s="630">
        <v>147607</v>
      </c>
      <c r="I45" s="630">
        <v>0</v>
      </c>
      <c r="J45" s="630">
        <v>158825.21</v>
      </c>
      <c r="K45" s="630"/>
      <c r="L45" s="618"/>
      <c r="M45" s="618">
        <f>J45/H45-1</f>
        <v>0.0760005284302234</v>
      </c>
    </row>
    <row r="46" ht="22" customHeight="true" spans="1:13">
      <c r="A46" s="613" t="s">
        <v>137</v>
      </c>
      <c r="B46" s="651">
        <v>37745</v>
      </c>
      <c r="C46" s="651">
        <v>37745</v>
      </c>
      <c r="D46" s="651">
        <v>37745</v>
      </c>
      <c r="E46" s="658">
        <f t="shared" si="4"/>
        <v>1</v>
      </c>
      <c r="F46" s="658">
        <f t="shared" si="5"/>
        <v>0</v>
      </c>
      <c r="G46" s="609" t="s">
        <v>138</v>
      </c>
      <c r="H46" s="630">
        <v>207338</v>
      </c>
      <c r="I46" s="630">
        <v>6137.82</v>
      </c>
      <c r="J46" s="630">
        <v>99177</v>
      </c>
      <c r="K46" s="669">
        <v>266611</v>
      </c>
      <c r="L46" s="618">
        <f>J46/I46</f>
        <v>16.1583428644046</v>
      </c>
      <c r="M46" s="618">
        <f>J46/H46-1</f>
        <v>-0.521665107216236</v>
      </c>
    </row>
    <row r="47" ht="22" customHeight="true" spans="1:13">
      <c r="A47" s="611" t="s">
        <v>139</v>
      </c>
      <c r="B47" s="651">
        <v>722396</v>
      </c>
      <c r="C47" s="651">
        <v>541556.309</v>
      </c>
      <c r="D47" s="651">
        <f>SUM(D48:D63)</f>
        <v>772669.65</v>
      </c>
      <c r="E47" s="658">
        <f t="shared" si="4"/>
        <v>1.4267577298227</v>
      </c>
      <c r="F47" s="658">
        <f t="shared" si="5"/>
        <v>0.0695929241025699</v>
      </c>
      <c r="G47" s="631"/>
      <c r="H47" s="630">
        <v>0</v>
      </c>
      <c r="I47" s="630">
        <v>0</v>
      </c>
      <c r="J47" s="630">
        <v>0</v>
      </c>
      <c r="K47" s="669">
        <v>266611</v>
      </c>
      <c r="L47" s="618"/>
      <c r="M47" s="618"/>
    </row>
    <row r="48" ht="22" customHeight="true" spans="1:13">
      <c r="A48" s="613" t="s">
        <v>140</v>
      </c>
      <c r="B48" s="651">
        <v>142475</v>
      </c>
      <c r="C48" s="651">
        <v>113577</v>
      </c>
      <c r="D48" s="651">
        <v>121960</v>
      </c>
      <c r="E48" s="658">
        <f t="shared" si="4"/>
        <v>1.07380895779955</v>
      </c>
      <c r="F48" s="658">
        <f t="shared" si="5"/>
        <v>-0.143990173714687</v>
      </c>
      <c r="G48" s="660"/>
      <c r="H48" s="630">
        <v>0</v>
      </c>
      <c r="I48" s="630">
        <v>0</v>
      </c>
      <c r="J48" s="630">
        <v>0</v>
      </c>
      <c r="K48" s="669">
        <v>99177</v>
      </c>
      <c r="L48" s="618"/>
      <c r="M48" s="618"/>
    </row>
    <row r="49" ht="22" customHeight="true" spans="1:13">
      <c r="A49" s="615" t="s">
        <v>141</v>
      </c>
      <c r="B49" s="651">
        <v>21202</v>
      </c>
      <c r="C49" s="651">
        <v>19081</v>
      </c>
      <c r="D49" s="651">
        <v>23852</v>
      </c>
      <c r="E49" s="658">
        <f t="shared" si="4"/>
        <v>1.25003930611603</v>
      </c>
      <c r="F49" s="658">
        <f t="shared" si="5"/>
        <v>0.12498820865956</v>
      </c>
      <c r="G49" s="661"/>
      <c r="H49" s="630">
        <v>0</v>
      </c>
      <c r="I49" s="630">
        <v>0</v>
      </c>
      <c r="J49" s="630">
        <v>0</v>
      </c>
      <c r="K49" s="669">
        <v>167434</v>
      </c>
      <c r="L49" s="618"/>
      <c r="M49" s="618"/>
    </row>
    <row r="50" ht="22" customHeight="true" spans="1:13">
      <c r="A50" s="615" t="s">
        <v>142</v>
      </c>
      <c r="B50" s="651">
        <v>121304</v>
      </c>
      <c r="C50" s="651">
        <v>97481.129</v>
      </c>
      <c r="D50" s="651">
        <v>179932</v>
      </c>
      <c r="E50" s="658">
        <f t="shared" si="4"/>
        <v>1.84581366512487</v>
      </c>
      <c r="F50" s="658">
        <f t="shared" si="5"/>
        <v>0.483314647497197</v>
      </c>
      <c r="H50" s="630">
        <v>0</v>
      </c>
      <c r="I50" s="630">
        <v>0</v>
      </c>
      <c r="J50" s="630">
        <v>0</v>
      </c>
      <c r="K50" s="630"/>
      <c r="L50" s="618"/>
      <c r="M50" s="616"/>
    </row>
    <row r="51" ht="22" customHeight="true" spans="1:13">
      <c r="A51" s="615" t="s">
        <v>143</v>
      </c>
      <c r="B51" s="651">
        <v>0</v>
      </c>
      <c r="C51" s="651"/>
      <c r="D51" s="651">
        <v>0</v>
      </c>
      <c r="E51" s="658"/>
      <c r="F51" s="658"/>
      <c r="G51" s="661"/>
      <c r="H51" s="630">
        <v>0</v>
      </c>
      <c r="I51" s="630">
        <v>0</v>
      </c>
      <c r="J51" s="630">
        <v>0</v>
      </c>
      <c r="K51" s="630"/>
      <c r="L51" s="618"/>
      <c r="M51" s="616"/>
    </row>
    <row r="52" ht="22" customHeight="true" spans="1:13">
      <c r="A52" s="615" t="s">
        <v>144</v>
      </c>
      <c r="B52" s="651">
        <v>850</v>
      </c>
      <c r="C52" s="651">
        <v>765</v>
      </c>
      <c r="D52" s="651">
        <v>837</v>
      </c>
      <c r="E52" s="658">
        <f t="shared" si="4"/>
        <v>1.09411764705882</v>
      </c>
      <c r="F52" s="658">
        <f t="shared" si="5"/>
        <v>-0.0152941176470588</v>
      </c>
      <c r="G52" s="609"/>
      <c r="H52" s="630">
        <v>0</v>
      </c>
      <c r="I52" s="630">
        <v>0</v>
      </c>
      <c r="J52" s="630">
        <v>0</v>
      </c>
      <c r="K52" s="630"/>
      <c r="L52" s="618"/>
      <c r="M52" s="616"/>
    </row>
    <row r="53" ht="22" customHeight="true" spans="1:13">
      <c r="A53" s="613" t="s">
        <v>145</v>
      </c>
      <c r="B53" s="651">
        <v>17980</v>
      </c>
      <c r="C53" s="651">
        <v>18205</v>
      </c>
      <c r="D53" s="651">
        <v>19620</v>
      </c>
      <c r="E53" s="658">
        <f t="shared" si="4"/>
        <v>1.07772589947817</v>
      </c>
      <c r="F53" s="658">
        <f t="shared" si="5"/>
        <v>0.0912124582869855</v>
      </c>
      <c r="G53" s="631"/>
      <c r="H53" s="630">
        <v>0</v>
      </c>
      <c r="I53" s="630">
        <v>0</v>
      </c>
      <c r="J53" s="630">
        <v>0</v>
      </c>
      <c r="K53" s="630"/>
      <c r="L53" s="618"/>
      <c r="M53" s="616"/>
    </row>
    <row r="54" ht="22" customHeight="true" spans="1:13">
      <c r="A54" s="613" t="s">
        <v>146</v>
      </c>
      <c r="B54" s="651">
        <v>134460</v>
      </c>
      <c r="C54" s="651">
        <v>134260.13</v>
      </c>
      <c r="D54" s="651">
        <v>134260</v>
      </c>
      <c r="E54" s="658">
        <f t="shared" si="4"/>
        <v>0.999999031730418</v>
      </c>
      <c r="F54" s="658">
        <f t="shared" si="5"/>
        <v>-0.00148743120630668</v>
      </c>
      <c r="G54" s="631"/>
      <c r="H54" s="630">
        <v>0</v>
      </c>
      <c r="I54" s="630">
        <v>0</v>
      </c>
      <c r="J54" s="630">
        <v>0</v>
      </c>
      <c r="K54" s="630"/>
      <c r="L54" s="618"/>
      <c r="M54" s="616"/>
    </row>
    <row r="55" ht="22" customHeight="true" spans="1:13">
      <c r="A55" s="613" t="s">
        <v>147</v>
      </c>
      <c r="B55" s="651">
        <v>2040</v>
      </c>
      <c r="C55" s="651">
        <v>1848</v>
      </c>
      <c r="D55" s="651">
        <v>2317</v>
      </c>
      <c r="E55" s="658">
        <f t="shared" si="4"/>
        <v>1.25378787878788</v>
      </c>
      <c r="F55" s="658">
        <f t="shared" si="5"/>
        <v>0.13578431372549</v>
      </c>
      <c r="G55" s="631"/>
      <c r="H55" s="630">
        <v>0</v>
      </c>
      <c r="I55" s="630">
        <v>0</v>
      </c>
      <c r="J55" s="630">
        <v>0</v>
      </c>
      <c r="K55" s="630"/>
      <c r="L55" s="618"/>
      <c r="M55" s="616"/>
    </row>
    <row r="56" ht="22" customHeight="true" spans="1:13">
      <c r="A56" s="613" t="s">
        <v>148</v>
      </c>
      <c r="B56" s="651">
        <v>12929</v>
      </c>
      <c r="C56" s="651">
        <v>12929</v>
      </c>
      <c r="D56" s="651">
        <v>14251</v>
      </c>
      <c r="E56" s="658">
        <f t="shared" si="4"/>
        <v>1.10225075411865</v>
      </c>
      <c r="F56" s="658">
        <f t="shared" si="5"/>
        <v>0.102250754118648</v>
      </c>
      <c r="G56" s="631"/>
      <c r="H56" s="630">
        <v>0</v>
      </c>
      <c r="I56" s="630">
        <v>0</v>
      </c>
      <c r="J56" s="630">
        <v>0</v>
      </c>
      <c r="K56" s="630"/>
      <c r="L56" s="618"/>
      <c r="M56" s="616"/>
    </row>
    <row r="57" ht="22" customHeight="true" spans="1:13">
      <c r="A57" s="613" t="s">
        <v>149</v>
      </c>
      <c r="B57" s="651">
        <v>8005</v>
      </c>
      <c r="C57" s="651">
        <v>6478</v>
      </c>
      <c r="D57" s="651">
        <v>12605</v>
      </c>
      <c r="E57" s="658">
        <f t="shared" si="4"/>
        <v>1.94581661006483</v>
      </c>
      <c r="F57" s="658">
        <f t="shared" si="5"/>
        <v>0.574640849469082</v>
      </c>
      <c r="G57" s="631"/>
      <c r="H57" s="630">
        <v>0</v>
      </c>
      <c r="I57" s="630">
        <v>0</v>
      </c>
      <c r="J57" s="630">
        <v>0</v>
      </c>
      <c r="K57" s="630"/>
      <c r="L57" s="618"/>
      <c r="M57" s="616"/>
    </row>
    <row r="58" ht="22" customHeight="true" spans="1:13">
      <c r="A58" s="613" t="s">
        <v>150</v>
      </c>
      <c r="B58" s="651">
        <v>20817</v>
      </c>
      <c r="C58" s="651">
        <v>23320</v>
      </c>
      <c r="D58" s="651">
        <v>25057</v>
      </c>
      <c r="E58" s="658">
        <f t="shared" si="4"/>
        <v>1.07448542024014</v>
      </c>
      <c r="F58" s="658">
        <f t="shared" si="5"/>
        <v>0.20367968487294</v>
      </c>
      <c r="G58" s="631"/>
      <c r="H58" s="630">
        <v>0</v>
      </c>
      <c r="I58" s="630">
        <v>0</v>
      </c>
      <c r="J58" s="630">
        <v>0</v>
      </c>
      <c r="K58" s="630"/>
      <c r="L58" s="618"/>
      <c r="M58" s="616"/>
    </row>
    <row r="59" ht="22" customHeight="true" spans="1:13">
      <c r="A59" s="613" t="s">
        <v>151</v>
      </c>
      <c r="B59" s="651">
        <v>143295</v>
      </c>
      <c r="C59" s="651">
        <v>113158.05</v>
      </c>
      <c r="D59" s="651">
        <v>157439.65</v>
      </c>
      <c r="E59" s="658">
        <f t="shared" si="4"/>
        <v>1.39132523050724</v>
      </c>
      <c r="F59" s="658">
        <f t="shared" si="5"/>
        <v>0.0987100038382358</v>
      </c>
      <c r="G59" s="631"/>
      <c r="H59" s="630">
        <v>0</v>
      </c>
      <c r="I59" s="630">
        <v>0</v>
      </c>
      <c r="J59" s="630">
        <v>0</v>
      </c>
      <c r="K59" s="630"/>
      <c r="L59" s="618"/>
      <c r="M59" s="616"/>
    </row>
    <row r="60" ht="22" customHeight="true" spans="1:13">
      <c r="A60" s="613" t="s">
        <v>152</v>
      </c>
      <c r="B60" s="651"/>
      <c r="C60" s="651"/>
      <c r="D60" s="651">
        <v>33112</v>
      </c>
      <c r="E60" s="658"/>
      <c r="F60" s="658"/>
      <c r="G60" s="631"/>
      <c r="H60" s="630">
        <v>0</v>
      </c>
      <c r="I60" s="630"/>
      <c r="J60" s="630"/>
      <c r="K60" s="630"/>
      <c r="L60" s="618"/>
      <c r="M60" s="616"/>
    </row>
    <row r="61" ht="22" customHeight="true" spans="1:13">
      <c r="A61" s="613" t="s">
        <v>153</v>
      </c>
      <c r="B61" s="651"/>
      <c r="C61" s="651"/>
      <c r="D61" s="651">
        <v>16945</v>
      </c>
      <c r="E61" s="658"/>
      <c r="F61" s="658"/>
      <c r="G61" s="631"/>
      <c r="H61" s="630">
        <v>0</v>
      </c>
      <c r="I61" s="630"/>
      <c r="J61" s="630"/>
      <c r="K61" s="630"/>
      <c r="L61" s="618"/>
      <c r="M61" s="616"/>
    </row>
    <row r="62" ht="22" customHeight="true" spans="1:13">
      <c r="A62" s="613" t="s">
        <v>154</v>
      </c>
      <c r="B62" s="651"/>
      <c r="C62" s="651"/>
      <c r="D62" s="651">
        <v>30000</v>
      </c>
      <c r="E62" s="658"/>
      <c r="F62" s="658"/>
      <c r="G62" s="631"/>
      <c r="H62" s="630">
        <v>0</v>
      </c>
      <c r="I62" s="630"/>
      <c r="J62" s="630"/>
      <c r="K62" s="630"/>
      <c r="L62" s="618"/>
      <c r="M62" s="616"/>
    </row>
    <row r="63" ht="22" customHeight="true" spans="1:13">
      <c r="A63" s="613" t="s">
        <v>155</v>
      </c>
      <c r="B63" s="651">
        <v>97039</v>
      </c>
      <c r="C63" s="651">
        <v>454</v>
      </c>
      <c r="D63" s="651">
        <v>482</v>
      </c>
      <c r="E63" s="658">
        <f t="shared" si="4"/>
        <v>1.06167400881057</v>
      </c>
      <c r="F63" s="658">
        <f t="shared" si="5"/>
        <v>-0.995032924906481</v>
      </c>
      <c r="G63" s="660"/>
      <c r="H63" s="630">
        <v>0</v>
      </c>
      <c r="I63" s="630">
        <v>0</v>
      </c>
      <c r="J63" s="630">
        <v>0</v>
      </c>
      <c r="K63" s="630"/>
      <c r="L63" s="618"/>
      <c r="M63" s="616"/>
    </row>
    <row r="64" ht="22" customHeight="true" spans="1:13">
      <c r="A64" s="611" t="s">
        <v>156</v>
      </c>
      <c r="B64" s="651">
        <v>85203</v>
      </c>
      <c r="C64" s="651">
        <v>23387.7551</v>
      </c>
      <c r="D64" s="651">
        <v>70525.66</v>
      </c>
      <c r="E64" s="658">
        <f t="shared" si="4"/>
        <v>3.01549506134516</v>
      </c>
      <c r="F64" s="658">
        <f t="shared" si="5"/>
        <v>-0.172263183221248</v>
      </c>
      <c r="G64" s="660"/>
      <c r="H64" s="630">
        <v>0</v>
      </c>
      <c r="I64" s="630">
        <v>0</v>
      </c>
      <c r="J64" s="630">
        <v>0</v>
      </c>
      <c r="K64" s="630"/>
      <c r="L64" s="618"/>
      <c r="M64" s="616"/>
    </row>
    <row r="65" ht="22" customHeight="true" spans="1:13">
      <c r="A65" s="609" t="s">
        <v>157</v>
      </c>
      <c r="B65" s="651">
        <v>35889</v>
      </c>
      <c r="C65" s="651">
        <v>53904.99</v>
      </c>
      <c r="D65" s="651">
        <v>31197</v>
      </c>
      <c r="E65" s="658">
        <f t="shared" si="4"/>
        <v>0.578740483951486</v>
      </c>
      <c r="F65" s="658">
        <f t="shared" si="5"/>
        <v>-0.130736437348491</v>
      </c>
      <c r="G65" s="660"/>
      <c r="H65" s="630">
        <v>0</v>
      </c>
      <c r="I65" s="630">
        <v>0</v>
      </c>
      <c r="J65" s="630">
        <v>0</v>
      </c>
      <c r="K65" s="630"/>
      <c r="L65" s="618"/>
      <c r="M65" s="616"/>
    </row>
    <row r="66" ht="20" customHeight="true" spans="1:13">
      <c r="A66" s="609" t="s">
        <v>158</v>
      </c>
      <c r="B66" s="651">
        <v>123805</v>
      </c>
      <c r="C66" s="651">
        <v>143000</v>
      </c>
      <c r="D66" s="651">
        <f>143000+25667</f>
        <v>168667</v>
      </c>
      <c r="E66" s="658">
        <f t="shared" si="4"/>
        <v>1.17948951048951</v>
      </c>
      <c r="F66" s="658">
        <f t="shared" si="5"/>
        <v>0.362360163159808</v>
      </c>
      <c r="G66" s="660"/>
      <c r="H66" s="630"/>
      <c r="I66" s="630">
        <v>0</v>
      </c>
      <c r="J66" s="630">
        <v>0</v>
      </c>
      <c r="K66" s="630"/>
      <c r="L66" s="618"/>
      <c r="M66" s="616"/>
    </row>
    <row r="67" ht="22" customHeight="true" spans="1:13">
      <c r="A67" s="609" t="s">
        <v>159</v>
      </c>
      <c r="B67" s="651">
        <v>122005</v>
      </c>
      <c r="C67" s="651">
        <v>195916</v>
      </c>
      <c r="D67" s="651">
        <v>195916</v>
      </c>
      <c r="E67" s="658">
        <f t="shared" si="4"/>
        <v>1</v>
      </c>
      <c r="F67" s="658">
        <f t="shared" si="5"/>
        <v>0.605803040858981</v>
      </c>
      <c r="G67" s="660"/>
      <c r="H67" s="630">
        <v>0</v>
      </c>
      <c r="I67" s="630">
        <v>0</v>
      </c>
      <c r="J67" s="630">
        <v>0</v>
      </c>
      <c r="K67" s="630"/>
      <c r="L67" s="618"/>
      <c r="M67" s="616"/>
    </row>
    <row r="68" ht="22" customHeight="true" spans="1:13">
      <c r="A68" s="609" t="s">
        <v>160</v>
      </c>
      <c r="B68" s="651">
        <v>36586</v>
      </c>
      <c r="C68" s="651">
        <v>234317.08</v>
      </c>
      <c r="D68" s="651">
        <v>207338</v>
      </c>
      <c r="E68" s="658">
        <f t="shared" si="4"/>
        <v>0.884860804854687</v>
      </c>
      <c r="F68" s="658">
        <f t="shared" si="5"/>
        <v>4.66714043623244</v>
      </c>
      <c r="G68" s="660"/>
      <c r="H68" s="630">
        <v>0</v>
      </c>
      <c r="I68" s="630">
        <v>0</v>
      </c>
      <c r="J68" s="630">
        <v>0</v>
      </c>
      <c r="K68" s="630"/>
      <c r="L68" s="618"/>
      <c r="M68" s="616"/>
    </row>
    <row r="69" s="639" customFormat="true" ht="22" customHeight="true" spans="1:13">
      <c r="A69" s="596" t="s">
        <v>161</v>
      </c>
      <c r="B69" s="650">
        <v>1763189</v>
      </c>
      <c r="C69" s="650">
        <f>C8+C36+C39</f>
        <v>1889020.40283951</v>
      </c>
      <c r="D69" s="650">
        <f>D8+D36+D39</f>
        <v>2096273.31</v>
      </c>
      <c r="E69" s="656">
        <f t="shared" si="4"/>
        <v>1.10971448844542</v>
      </c>
      <c r="F69" s="656">
        <f t="shared" si="5"/>
        <v>0.188910156540223</v>
      </c>
      <c r="G69" s="596" t="s">
        <v>162</v>
      </c>
      <c r="H69" s="597">
        <f>H39+H36+H33+H8</f>
        <v>1763189</v>
      </c>
      <c r="I69" s="597">
        <f>I39+I36+I33+I8</f>
        <v>1889020.3441</v>
      </c>
      <c r="J69" s="597">
        <f>J39+J36+J33+J8</f>
        <v>2096273.31</v>
      </c>
      <c r="K69" s="597"/>
      <c r="L69" s="616">
        <f>J69/I69</f>
        <v>1.10971452295224</v>
      </c>
      <c r="M69" s="616">
        <f>J69/H69-1</f>
        <v>0.188910156540223</v>
      </c>
    </row>
  </sheetData>
  <mergeCells count="10">
    <mergeCell ref="E5:F5"/>
    <mergeCell ref="L5:M5"/>
    <mergeCell ref="A5:A6"/>
    <mergeCell ref="B5:B6"/>
    <mergeCell ref="C5:C6"/>
    <mergeCell ref="D5:D6"/>
    <mergeCell ref="G5:G6"/>
    <mergeCell ref="H5:H6"/>
    <mergeCell ref="I5:I6"/>
    <mergeCell ref="J5:J6"/>
  </mergeCells>
  <printOptions horizontalCentered="true"/>
  <pageMargins left="0.590277777777778" right="0.590277777777778" top="1.14166666666667" bottom="0.786805555555556" header="0.393055555555556" footer="0.393055555555556"/>
  <pageSetup paperSize="8" scale="45" fitToHeight="0" orientation="landscape" blackAndWhite="true" horizontalDpi="600"/>
  <headerFooter alignWithMargins="0">
    <oddFooter>&amp;C第 &amp;P 页，共 &amp;N 页</oddFooter>
  </headerFooter>
  <rowBreaks count="1" manualBreakCount="1">
    <brk id="38" max="1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true"/>
  </sheetPr>
  <dimension ref="A1:L69"/>
  <sheetViews>
    <sheetView showZeros="0" view="pageBreakPreview" zoomScale="89" zoomScaleNormal="70" zoomScaleSheetLayoutView="89" workbookViewId="0">
      <pane xSplit="1" ySplit="8" topLeftCell="B59" activePane="bottomRight" state="frozen"/>
      <selection/>
      <selection pane="topRight"/>
      <selection pane="bottomLeft"/>
      <selection pane="bottomRight" activeCell="C20" sqref="C20"/>
    </sheetView>
  </sheetViews>
  <sheetFormatPr defaultColWidth="9" defaultRowHeight="14.25"/>
  <cols>
    <col min="1" max="1" width="60.625" style="515" customWidth="true"/>
    <col min="2" max="2" width="16.625" style="516" customWidth="true"/>
    <col min="3" max="3" width="16.625" style="517" customWidth="true"/>
    <col min="4" max="4" width="16.625" style="518" customWidth="true"/>
    <col min="5" max="6" width="16.625" style="519" customWidth="true"/>
    <col min="7" max="7" width="60.625" style="515" customWidth="true"/>
    <col min="8" max="8" width="16.625" style="516" customWidth="true"/>
    <col min="9" max="9" width="16.625" style="517" customWidth="true"/>
    <col min="10" max="10" width="16.625" style="518" customWidth="true"/>
    <col min="11" max="12" width="16.625" style="519" customWidth="true"/>
    <col min="13" max="16384" width="9" style="515"/>
  </cols>
  <sheetData>
    <row r="1" s="506" customFormat="true" ht="20" customHeight="true" spans="1:12">
      <c r="A1" s="520" t="s">
        <v>163</v>
      </c>
      <c r="B1" s="516"/>
      <c r="C1" s="517"/>
      <c r="D1" s="518"/>
      <c r="E1" s="519"/>
      <c r="F1" s="519"/>
      <c r="G1" s="515"/>
      <c r="H1" s="516"/>
      <c r="I1" s="517"/>
      <c r="J1" s="518"/>
      <c r="K1" s="519"/>
      <c r="L1" s="519"/>
    </row>
    <row r="2" s="507" customFormat="true" ht="30" customHeight="true" spans="1:12">
      <c r="A2" s="521" t="s">
        <v>12</v>
      </c>
      <c r="B2" s="522"/>
      <c r="C2" s="522"/>
      <c r="D2" s="523"/>
      <c r="E2" s="556"/>
      <c r="F2" s="556"/>
      <c r="G2" s="522"/>
      <c r="H2" s="522"/>
      <c r="I2" s="522"/>
      <c r="J2" s="523"/>
      <c r="K2" s="556"/>
      <c r="L2" s="556"/>
    </row>
    <row r="3" s="508" customFormat="true" ht="20" customHeight="true" spans="1:12">
      <c r="A3" s="524"/>
      <c r="B3" s="525"/>
      <c r="C3" s="526"/>
      <c r="D3" s="527"/>
      <c r="E3" s="557"/>
      <c r="F3" s="557"/>
      <c r="G3" s="558"/>
      <c r="H3" s="525"/>
      <c r="I3" s="572"/>
      <c r="J3" s="635"/>
      <c r="K3" s="577"/>
      <c r="L3" s="578" t="s">
        <v>56</v>
      </c>
    </row>
    <row r="4" s="509" customFormat="true" ht="20" customHeight="true" spans="1:12">
      <c r="A4" s="528" t="s">
        <v>164</v>
      </c>
      <c r="B4" s="529"/>
      <c r="C4" s="530"/>
      <c r="D4" s="573"/>
      <c r="E4" s="559"/>
      <c r="F4" s="559"/>
      <c r="G4" s="560" t="s">
        <v>165</v>
      </c>
      <c r="H4" s="573"/>
      <c r="I4" s="573"/>
      <c r="J4" s="573"/>
      <c r="K4" s="579"/>
      <c r="L4" s="579"/>
    </row>
    <row r="5" s="509" customFormat="true" ht="30" customHeight="true" spans="1:12">
      <c r="A5" s="532" t="s">
        <v>166</v>
      </c>
      <c r="B5" s="533" t="s">
        <v>60</v>
      </c>
      <c r="C5" s="534" t="s">
        <v>61</v>
      </c>
      <c r="D5" s="534" t="s">
        <v>62</v>
      </c>
      <c r="E5" s="562" t="s">
        <v>63</v>
      </c>
      <c r="F5" s="563"/>
      <c r="G5" s="564" t="s">
        <v>166</v>
      </c>
      <c r="H5" s="533" t="s">
        <v>60</v>
      </c>
      <c r="I5" s="534" t="s">
        <v>61</v>
      </c>
      <c r="J5" s="534" t="s">
        <v>62</v>
      </c>
      <c r="K5" s="562" t="s">
        <v>63</v>
      </c>
      <c r="L5" s="563"/>
    </row>
    <row r="6" s="509" customFormat="true" ht="40" customHeight="true" spans="1:12">
      <c r="A6" s="532"/>
      <c r="B6" s="533"/>
      <c r="C6" s="534"/>
      <c r="D6" s="534"/>
      <c r="E6" s="565" t="s">
        <v>65</v>
      </c>
      <c r="F6" s="565" t="s">
        <v>66</v>
      </c>
      <c r="G6" s="564"/>
      <c r="H6" s="533"/>
      <c r="I6" s="534"/>
      <c r="J6" s="534"/>
      <c r="K6" s="565" t="s">
        <v>65</v>
      </c>
      <c r="L6" s="565" t="s">
        <v>66</v>
      </c>
    </row>
    <row r="7" s="218" customFormat="true" ht="18" customHeight="true" spans="1:12">
      <c r="A7" s="536" t="s">
        <v>67</v>
      </c>
      <c r="B7" s="537">
        <v>1</v>
      </c>
      <c r="C7" s="537">
        <v>2</v>
      </c>
      <c r="D7" s="538">
        <v>3</v>
      </c>
      <c r="E7" s="537">
        <v>4</v>
      </c>
      <c r="F7" s="538">
        <v>5</v>
      </c>
      <c r="G7" s="536" t="s">
        <v>67</v>
      </c>
      <c r="H7" s="537">
        <v>6</v>
      </c>
      <c r="I7" s="537">
        <v>7</v>
      </c>
      <c r="J7" s="538">
        <v>8</v>
      </c>
      <c r="K7" s="537">
        <v>9</v>
      </c>
      <c r="L7" s="537">
        <v>10</v>
      </c>
    </row>
    <row r="8" s="510" customFormat="true" ht="18" customHeight="true" spans="1:12">
      <c r="A8" s="539" t="s">
        <v>167</v>
      </c>
      <c r="B8" s="540">
        <v>108991</v>
      </c>
      <c r="C8" s="540">
        <v>436600.135</v>
      </c>
      <c r="D8" s="540">
        <f>SUM(D9:D23)</f>
        <v>88423.293</v>
      </c>
      <c r="E8" s="484">
        <f>D8/C8</f>
        <v>0.202526948371191</v>
      </c>
      <c r="F8" s="484">
        <f>D8/B8-1</f>
        <v>-0.18871014120432</v>
      </c>
      <c r="G8" s="566" t="s">
        <v>168</v>
      </c>
      <c r="H8" s="540">
        <v>324163</v>
      </c>
      <c r="I8" s="540">
        <v>1012256.81</v>
      </c>
      <c r="J8" s="540">
        <f>J12+J15+J27+J30+J34+J41</f>
        <v>630670.57</v>
      </c>
      <c r="K8" s="484">
        <f t="shared" ref="K8:K66" si="0">J8/I8</f>
        <v>0.623034158693385</v>
      </c>
      <c r="L8" s="484">
        <f t="shared" ref="L8:L66" si="1">J8/H8-1</f>
        <v>0.945535332533324</v>
      </c>
    </row>
    <row r="9" s="218" customFormat="true" ht="18" customHeight="true" spans="1:12">
      <c r="A9" s="541" t="s">
        <v>169</v>
      </c>
      <c r="B9" s="542">
        <v>0</v>
      </c>
      <c r="C9" s="542"/>
      <c r="D9" s="542"/>
      <c r="E9" s="567"/>
      <c r="F9" s="567"/>
      <c r="G9" s="213" t="s">
        <v>170</v>
      </c>
      <c r="H9" s="542">
        <v>50</v>
      </c>
      <c r="I9" s="542">
        <v>0</v>
      </c>
      <c r="J9" s="542">
        <v>0</v>
      </c>
      <c r="K9" s="567"/>
      <c r="L9" s="567">
        <f t="shared" si="1"/>
        <v>-1</v>
      </c>
    </row>
    <row r="10" s="218" customFormat="true" ht="18" customHeight="true" spans="1:12">
      <c r="A10" s="541" t="s">
        <v>171</v>
      </c>
      <c r="B10" s="542">
        <v>31</v>
      </c>
      <c r="C10" s="542"/>
      <c r="D10" s="542"/>
      <c r="E10" s="567"/>
      <c r="F10" s="567">
        <f>D10/B10-1</f>
        <v>-1</v>
      </c>
      <c r="G10" s="213" t="s">
        <v>172</v>
      </c>
      <c r="H10" s="542">
        <v>0</v>
      </c>
      <c r="I10" s="542">
        <v>0</v>
      </c>
      <c r="J10" s="542">
        <v>0</v>
      </c>
      <c r="K10" s="567"/>
      <c r="L10" s="567"/>
    </row>
    <row r="11" s="218" customFormat="true" ht="18" customHeight="true" spans="1:12">
      <c r="A11" s="180" t="s">
        <v>173</v>
      </c>
      <c r="B11" s="542">
        <v>0</v>
      </c>
      <c r="C11" s="542"/>
      <c r="D11" s="542"/>
      <c r="E11" s="567"/>
      <c r="F11" s="567"/>
      <c r="G11" s="215" t="s">
        <v>174</v>
      </c>
      <c r="H11" s="542">
        <v>50</v>
      </c>
      <c r="I11" s="542"/>
      <c r="J11" s="542"/>
      <c r="K11" s="567"/>
      <c r="L11" s="567">
        <f t="shared" si="1"/>
        <v>-1</v>
      </c>
    </row>
    <row r="12" s="218" customFormat="true" ht="18" customHeight="true" spans="1:12">
      <c r="A12" s="541" t="s">
        <v>175</v>
      </c>
      <c r="B12" s="542">
        <v>2295</v>
      </c>
      <c r="C12" s="542">
        <v>6795</v>
      </c>
      <c r="D12" s="542">
        <v>1635.2</v>
      </c>
      <c r="E12" s="567">
        <f>D12/C12</f>
        <v>0.240647534952171</v>
      </c>
      <c r="F12" s="567">
        <f>D12/B12-1</f>
        <v>-0.287494553376906</v>
      </c>
      <c r="G12" s="216" t="s">
        <v>176</v>
      </c>
      <c r="H12" s="542">
        <v>775</v>
      </c>
      <c r="I12" s="542">
        <v>4071.25</v>
      </c>
      <c r="J12" s="542">
        <f>SUM(J13:J14)</f>
        <v>4078</v>
      </c>
      <c r="K12" s="567">
        <f t="shared" si="0"/>
        <v>1.00165796745471</v>
      </c>
      <c r="L12" s="567">
        <f t="shared" si="1"/>
        <v>4.26193548387097</v>
      </c>
    </row>
    <row r="13" s="218" customFormat="true" ht="18" customHeight="true" spans="1:12">
      <c r="A13" s="541" t="s">
        <v>177</v>
      </c>
      <c r="B13" s="542">
        <v>251</v>
      </c>
      <c r="C13" s="542">
        <v>841.4</v>
      </c>
      <c r="D13" s="542">
        <v>600.22</v>
      </c>
      <c r="E13" s="567">
        <f>D13/C13</f>
        <v>0.713358687901117</v>
      </c>
      <c r="F13" s="567">
        <f>D13/B13-1</f>
        <v>1.39131474103586</v>
      </c>
      <c r="G13" s="215" t="s">
        <v>178</v>
      </c>
      <c r="H13" s="542">
        <v>775</v>
      </c>
      <c r="I13" s="542">
        <v>3924.25</v>
      </c>
      <c r="J13" s="542">
        <v>3947</v>
      </c>
      <c r="K13" s="567">
        <f t="shared" si="0"/>
        <v>1.00579728610563</v>
      </c>
      <c r="L13" s="567">
        <f t="shared" si="1"/>
        <v>4.09290322580645</v>
      </c>
    </row>
    <row r="14" s="218" customFormat="true" ht="18" customHeight="true" spans="1:12">
      <c r="A14" s="541" t="s">
        <v>179</v>
      </c>
      <c r="B14" s="542">
        <v>85413</v>
      </c>
      <c r="C14" s="542">
        <v>396049.735</v>
      </c>
      <c r="D14" s="542">
        <v>65695.3</v>
      </c>
      <c r="E14" s="567">
        <f>D14/C14</f>
        <v>0.165876389236821</v>
      </c>
      <c r="F14" s="567">
        <f>D14/B14-1</f>
        <v>-0.230851275566951</v>
      </c>
      <c r="G14" s="215" t="s">
        <v>180</v>
      </c>
      <c r="H14" s="542">
        <v>0</v>
      </c>
      <c r="I14" s="542">
        <v>147</v>
      </c>
      <c r="J14" s="542">
        <v>131</v>
      </c>
      <c r="K14" s="567">
        <f t="shared" si="0"/>
        <v>0.891156462585034</v>
      </c>
      <c r="L14" s="567"/>
    </row>
    <row r="15" s="218" customFormat="true" ht="18" customHeight="true" spans="1:12">
      <c r="A15" s="541" t="s">
        <v>181</v>
      </c>
      <c r="B15" s="542">
        <v>0</v>
      </c>
      <c r="C15" s="542"/>
      <c r="D15" s="542"/>
      <c r="E15" s="567"/>
      <c r="F15" s="567"/>
      <c r="G15" s="217" t="s">
        <v>182</v>
      </c>
      <c r="H15" s="542">
        <v>104897</v>
      </c>
      <c r="I15" s="542">
        <v>474199.46</v>
      </c>
      <c r="J15" s="542">
        <f>SUM(J16:J23)</f>
        <v>45336</v>
      </c>
      <c r="K15" s="567">
        <f t="shared" si="0"/>
        <v>0.0956053387323554</v>
      </c>
      <c r="L15" s="567">
        <f t="shared" si="1"/>
        <v>-0.567804608330076</v>
      </c>
    </row>
    <row r="16" s="218" customFormat="true" ht="18" customHeight="true" spans="1:12">
      <c r="A16" s="541" t="s">
        <v>183</v>
      </c>
      <c r="B16" s="542">
        <v>452</v>
      </c>
      <c r="C16" s="542">
        <v>350</v>
      </c>
      <c r="D16" s="542">
        <v>447.443</v>
      </c>
      <c r="E16" s="567">
        <f>D16/C16</f>
        <v>1.27840857142857</v>
      </c>
      <c r="F16" s="567">
        <f>D16/B16-1</f>
        <v>-0.0100818584070796</v>
      </c>
      <c r="G16" s="213" t="s">
        <v>184</v>
      </c>
      <c r="H16" s="542">
        <v>55353</v>
      </c>
      <c r="I16" s="542">
        <v>363543.1</v>
      </c>
      <c r="J16" s="542">
        <v>19278</v>
      </c>
      <c r="K16" s="567">
        <f t="shared" si="0"/>
        <v>0.0530281003820455</v>
      </c>
      <c r="L16" s="567">
        <f t="shared" si="1"/>
        <v>-0.651726193702238</v>
      </c>
    </row>
    <row r="17" s="218" customFormat="true" ht="18" customHeight="true" spans="1:12">
      <c r="A17" s="180" t="s">
        <v>185</v>
      </c>
      <c r="B17" s="542">
        <v>16569</v>
      </c>
      <c r="C17" s="542">
        <v>11000</v>
      </c>
      <c r="D17" s="542">
        <v>16414.5</v>
      </c>
      <c r="E17" s="567">
        <f>D17/C17</f>
        <v>1.49222727272727</v>
      </c>
      <c r="F17" s="567">
        <f>D17/B17-1</f>
        <v>-0.00932464240449027</v>
      </c>
      <c r="G17" s="213" t="s">
        <v>186</v>
      </c>
      <c r="H17" s="542">
        <v>355</v>
      </c>
      <c r="I17" s="542">
        <v>6795</v>
      </c>
      <c r="J17" s="542">
        <v>1527</v>
      </c>
      <c r="K17" s="567">
        <f t="shared" si="0"/>
        <v>0.224724061810155</v>
      </c>
      <c r="L17" s="567">
        <f t="shared" si="1"/>
        <v>3.30140845070423</v>
      </c>
    </row>
    <row r="18" s="218" customFormat="true" ht="18" customHeight="true" spans="1:12">
      <c r="A18" s="541" t="s">
        <v>187</v>
      </c>
      <c r="B18" s="542">
        <v>0</v>
      </c>
      <c r="C18" s="542"/>
      <c r="D18" s="542"/>
      <c r="E18" s="567"/>
      <c r="F18" s="567"/>
      <c r="G18" s="213" t="s">
        <v>188</v>
      </c>
      <c r="H18" s="542">
        <v>0</v>
      </c>
      <c r="I18" s="542">
        <v>906</v>
      </c>
      <c r="J18" s="542">
        <v>578</v>
      </c>
      <c r="K18" s="567">
        <f t="shared" si="0"/>
        <v>0.637969094922737</v>
      </c>
      <c r="L18" s="567"/>
    </row>
    <row r="19" s="218" customFormat="true" ht="18" customHeight="true" spans="1:12">
      <c r="A19" s="541" t="s">
        <v>189</v>
      </c>
      <c r="B19" s="542">
        <v>0</v>
      </c>
      <c r="C19" s="542"/>
      <c r="D19" s="542"/>
      <c r="E19" s="567"/>
      <c r="F19" s="567"/>
      <c r="G19" s="213" t="s">
        <v>190</v>
      </c>
      <c r="H19" s="542">
        <v>8688</v>
      </c>
      <c r="I19" s="542">
        <v>10052.57</v>
      </c>
      <c r="J19" s="542">
        <v>9702</v>
      </c>
      <c r="K19" s="567">
        <f t="shared" si="0"/>
        <v>0.965126330878571</v>
      </c>
      <c r="L19" s="567">
        <f t="shared" si="1"/>
        <v>0.11671270718232</v>
      </c>
    </row>
    <row r="20" s="218" customFormat="true" ht="18" customHeight="true" spans="1:12">
      <c r="A20" s="180" t="s">
        <v>191</v>
      </c>
      <c r="B20" s="542">
        <v>3963</v>
      </c>
      <c r="C20" s="542">
        <v>3700</v>
      </c>
      <c r="D20" s="542">
        <v>3614.7</v>
      </c>
      <c r="E20" s="567">
        <f>D20/C20</f>
        <v>0.976945945945946</v>
      </c>
      <c r="F20" s="567">
        <f>D20/B20-1</f>
        <v>-0.0878879636638911</v>
      </c>
      <c r="G20" s="213" t="s">
        <v>192</v>
      </c>
      <c r="H20" s="542">
        <v>2080</v>
      </c>
      <c r="I20" s="542">
        <v>3200</v>
      </c>
      <c r="J20" s="542">
        <v>2000</v>
      </c>
      <c r="K20" s="567">
        <f t="shared" si="0"/>
        <v>0.625</v>
      </c>
      <c r="L20" s="567">
        <f t="shared" si="1"/>
        <v>-0.0384615384615384</v>
      </c>
    </row>
    <row r="21" s="218" customFormat="true" ht="18" customHeight="true" spans="1:12">
      <c r="A21" s="180" t="s">
        <v>193</v>
      </c>
      <c r="B21" s="542">
        <v>17</v>
      </c>
      <c r="C21" s="542">
        <v>15</v>
      </c>
      <c r="D21" s="542">
        <v>15.93</v>
      </c>
      <c r="E21" s="567">
        <f>D21/C21</f>
        <v>1.062</v>
      </c>
      <c r="F21" s="567">
        <f>D21/B21-1</f>
        <v>-0.0629411764705883</v>
      </c>
      <c r="G21" s="213" t="s">
        <v>194</v>
      </c>
      <c r="H21" s="542">
        <v>20121</v>
      </c>
      <c r="I21" s="542">
        <v>249.11</v>
      </c>
      <c r="J21" s="542">
        <v>251</v>
      </c>
      <c r="K21" s="567">
        <f t="shared" si="0"/>
        <v>1.00758700975473</v>
      </c>
      <c r="L21" s="567">
        <f t="shared" si="1"/>
        <v>-0.987525470901049</v>
      </c>
    </row>
    <row r="22" s="218" customFormat="true" ht="18" customHeight="true" spans="1:12">
      <c r="A22" s="180" t="s">
        <v>195</v>
      </c>
      <c r="B22" s="542">
        <v>0</v>
      </c>
      <c r="C22" s="542"/>
      <c r="D22" s="542"/>
      <c r="E22" s="567"/>
      <c r="F22" s="567"/>
      <c r="G22" s="213" t="s">
        <v>196</v>
      </c>
      <c r="H22" s="542">
        <v>18300</v>
      </c>
      <c r="I22" s="542">
        <v>12000</v>
      </c>
      <c r="J22" s="542">
        <v>12000</v>
      </c>
      <c r="K22" s="567">
        <f t="shared" si="0"/>
        <v>1</v>
      </c>
      <c r="L22" s="567">
        <f t="shared" si="1"/>
        <v>-0.344262295081967</v>
      </c>
    </row>
    <row r="23" s="218" customFormat="true" ht="18" customHeight="true" spans="1:12">
      <c r="A23" s="180" t="s">
        <v>197</v>
      </c>
      <c r="B23" s="542">
        <v>0</v>
      </c>
      <c r="C23" s="542">
        <v>17849</v>
      </c>
      <c r="D23" s="542">
        <v>0</v>
      </c>
      <c r="E23" s="567"/>
      <c r="F23" s="567"/>
      <c r="G23" s="213" t="s">
        <v>198</v>
      </c>
      <c r="H23" s="542">
        <v>0</v>
      </c>
      <c r="I23" s="542">
        <v>77453.68</v>
      </c>
      <c r="J23" s="542"/>
      <c r="K23" s="567">
        <f t="shared" si="0"/>
        <v>0</v>
      </c>
      <c r="L23" s="567"/>
    </row>
    <row r="24" s="218" customFormat="true" ht="18" customHeight="true" spans="1:12">
      <c r="A24" s="544"/>
      <c r="B24" s="542">
        <v>0</v>
      </c>
      <c r="C24" s="542">
        <v>0</v>
      </c>
      <c r="D24" s="542">
        <v>0</v>
      </c>
      <c r="E24" s="567"/>
      <c r="F24" s="567"/>
      <c r="G24" s="213" t="s">
        <v>199</v>
      </c>
      <c r="H24" s="542">
        <v>0</v>
      </c>
      <c r="I24" s="542">
        <v>0</v>
      </c>
      <c r="J24" s="542">
        <v>0</v>
      </c>
      <c r="K24" s="567"/>
      <c r="L24" s="567"/>
    </row>
    <row r="25" s="218" customFormat="true" ht="18" customHeight="true" spans="1:12">
      <c r="A25" s="180"/>
      <c r="B25" s="542">
        <v>0</v>
      </c>
      <c r="C25" s="542">
        <v>0</v>
      </c>
      <c r="D25" s="542">
        <v>0</v>
      </c>
      <c r="E25" s="567"/>
      <c r="F25" s="567"/>
      <c r="G25" s="213" t="s">
        <v>200</v>
      </c>
      <c r="H25" s="542">
        <v>0</v>
      </c>
      <c r="I25" s="542">
        <v>0</v>
      </c>
      <c r="J25" s="542">
        <v>0</v>
      </c>
      <c r="K25" s="567"/>
      <c r="L25" s="567"/>
    </row>
    <row r="26" s="218" customFormat="true" ht="18" customHeight="true" spans="1:12">
      <c r="A26" s="180"/>
      <c r="B26" s="542">
        <v>0</v>
      </c>
      <c r="C26" s="542">
        <v>0</v>
      </c>
      <c r="D26" s="542">
        <v>0</v>
      </c>
      <c r="E26" s="567"/>
      <c r="F26" s="567"/>
      <c r="G26" s="213" t="s">
        <v>201</v>
      </c>
      <c r="H26" s="542">
        <v>0</v>
      </c>
      <c r="I26" s="542">
        <v>0</v>
      </c>
      <c r="J26" s="542">
        <v>0</v>
      </c>
      <c r="K26" s="567"/>
      <c r="L26" s="567"/>
    </row>
    <row r="27" s="218" customFormat="true" ht="18" customHeight="true" spans="1:12">
      <c r="A27" s="180"/>
      <c r="B27" s="542">
        <v>0</v>
      </c>
      <c r="C27" s="542">
        <v>0</v>
      </c>
      <c r="D27" s="542">
        <v>0</v>
      </c>
      <c r="E27" s="567"/>
      <c r="F27" s="567"/>
      <c r="G27" s="213" t="s">
        <v>202</v>
      </c>
      <c r="H27" s="542">
        <v>0</v>
      </c>
      <c r="I27" s="542">
        <v>9440</v>
      </c>
      <c r="J27" s="542">
        <v>791</v>
      </c>
      <c r="K27" s="567">
        <f t="shared" si="0"/>
        <v>0.0837923728813559</v>
      </c>
      <c r="L27" s="567"/>
    </row>
    <row r="28" s="506" customFormat="true" ht="18" customHeight="true" spans="1:12">
      <c r="A28" s="180"/>
      <c r="B28" s="542">
        <v>0</v>
      </c>
      <c r="C28" s="542">
        <v>0</v>
      </c>
      <c r="D28" s="542">
        <v>0</v>
      </c>
      <c r="E28" s="567"/>
      <c r="F28" s="567"/>
      <c r="G28" s="213" t="s">
        <v>203</v>
      </c>
      <c r="H28" s="542">
        <v>0</v>
      </c>
      <c r="I28" s="542">
        <v>9440</v>
      </c>
      <c r="J28" s="542">
        <v>791</v>
      </c>
      <c r="K28" s="567">
        <f t="shared" si="0"/>
        <v>0.0837923728813559</v>
      </c>
      <c r="L28" s="567"/>
    </row>
    <row r="29" s="506" customFormat="true" ht="18" customHeight="true" spans="1:12">
      <c r="A29" s="180"/>
      <c r="B29" s="542">
        <v>0</v>
      </c>
      <c r="C29" s="542">
        <v>0</v>
      </c>
      <c r="D29" s="542">
        <v>0</v>
      </c>
      <c r="E29" s="567"/>
      <c r="F29" s="567"/>
      <c r="G29" s="213" t="s">
        <v>204</v>
      </c>
      <c r="H29" s="542">
        <v>0</v>
      </c>
      <c r="I29" s="542"/>
      <c r="J29" s="542">
        <v>0</v>
      </c>
      <c r="K29" s="567"/>
      <c r="L29" s="567"/>
    </row>
    <row r="30" s="506" customFormat="true" ht="18" customHeight="true" spans="1:12">
      <c r="A30" s="545"/>
      <c r="B30" s="542">
        <v>0</v>
      </c>
      <c r="C30" s="542">
        <v>0</v>
      </c>
      <c r="D30" s="542">
        <v>0</v>
      </c>
      <c r="E30" s="567"/>
      <c r="F30" s="567"/>
      <c r="G30" s="213" t="s">
        <v>205</v>
      </c>
      <c r="H30" s="542">
        <v>189964</v>
      </c>
      <c r="I30" s="542">
        <v>484726.9</v>
      </c>
      <c r="J30" s="542">
        <f>SUM(J31:J33)</f>
        <v>536728</v>
      </c>
      <c r="K30" s="567">
        <f t="shared" si="0"/>
        <v>1.10727917101362</v>
      </c>
      <c r="L30" s="567">
        <f t="shared" si="1"/>
        <v>1.8254195531785</v>
      </c>
    </row>
    <row r="31" s="506" customFormat="true" ht="18" customHeight="true" spans="1:12">
      <c r="A31" s="545"/>
      <c r="B31" s="542">
        <v>0</v>
      </c>
      <c r="C31" s="542">
        <v>0</v>
      </c>
      <c r="D31" s="542">
        <v>0</v>
      </c>
      <c r="E31" s="567"/>
      <c r="F31" s="567"/>
      <c r="G31" s="213" t="s">
        <v>206</v>
      </c>
      <c r="H31" s="542">
        <v>188868</v>
      </c>
      <c r="I31" s="542">
        <v>483527</v>
      </c>
      <c r="J31" s="542">
        <v>535204</v>
      </c>
      <c r="K31" s="567">
        <f t="shared" si="0"/>
        <v>1.1068751072846</v>
      </c>
      <c r="L31" s="567">
        <f t="shared" si="1"/>
        <v>1.83374632018129</v>
      </c>
    </row>
    <row r="32" s="506" customFormat="true" ht="18" customHeight="true" spans="1:12">
      <c r="A32" s="545"/>
      <c r="B32" s="542">
        <v>0</v>
      </c>
      <c r="C32" s="542">
        <v>0</v>
      </c>
      <c r="D32" s="542">
        <v>0</v>
      </c>
      <c r="E32" s="567"/>
      <c r="F32" s="567"/>
      <c r="G32" s="216" t="s">
        <v>207</v>
      </c>
      <c r="H32" s="542">
        <v>4</v>
      </c>
      <c r="I32" s="542">
        <v>15</v>
      </c>
      <c r="J32" s="542">
        <v>11</v>
      </c>
      <c r="K32" s="567">
        <f t="shared" si="0"/>
        <v>0.733333333333333</v>
      </c>
      <c r="L32" s="567">
        <f t="shared" si="1"/>
        <v>1.75</v>
      </c>
    </row>
    <row r="33" s="506" customFormat="true" ht="18" customHeight="true" spans="1:12">
      <c r="A33" s="545"/>
      <c r="B33" s="542">
        <v>0</v>
      </c>
      <c r="C33" s="542">
        <v>0</v>
      </c>
      <c r="D33" s="542">
        <v>0</v>
      </c>
      <c r="E33" s="567"/>
      <c r="F33" s="567"/>
      <c r="G33" s="213" t="s">
        <v>208</v>
      </c>
      <c r="H33" s="542">
        <v>1092</v>
      </c>
      <c r="I33" s="542">
        <v>1184.9</v>
      </c>
      <c r="J33" s="542">
        <v>1513</v>
      </c>
      <c r="K33" s="567">
        <f t="shared" si="0"/>
        <v>1.27690100430416</v>
      </c>
      <c r="L33" s="567">
        <f t="shared" si="1"/>
        <v>0.385531135531135</v>
      </c>
    </row>
    <row r="34" s="506" customFormat="true" ht="18" customHeight="true" spans="1:12">
      <c r="A34" s="545"/>
      <c r="B34" s="542">
        <v>0</v>
      </c>
      <c r="C34" s="542">
        <v>0</v>
      </c>
      <c r="D34" s="542">
        <v>0</v>
      </c>
      <c r="E34" s="567"/>
      <c r="F34" s="567"/>
      <c r="G34" s="213" t="s">
        <v>209</v>
      </c>
      <c r="H34" s="542">
        <v>28123</v>
      </c>
      <c r="I34" s="542">
        <v>38999.2</v>
      </c>
      <c r="J34" s="542">
        <f>SUM(J35:J40)</f>
        <v>43364</v>
      </c>
      <c r="K34" s="567">
        <f t="shared" si="0"/>
        <v>1.11192024451784</v>
      </c>
      <c r="L34" s="567">
        <f t="shared" si="1"/>
        <v>0.541940760231839</v>
      </c>
    </row>
    <row r="35" s="511" customFormat="true" ht="18" customHeight="true" spans="1:12">
      <c r="A35" s="180"/>
      <c r="B35" s="542">
        <v>0</v>
      </c>
      <c r="C35" s="542">
        <v>0</v>
      </c>
      <c r="D35" s="542">
        <v>0</v>
      </c>
      <c r="E35" s="567"/>
      <c r="F35" s="567"/>
      <c r="G35" s="213" t="s">
        <v>210</v>
      </c>
      <c r="H35" s="542">
        <v>0</v>
      </c>
      <c r="I35" s="542"/>
      <c r="J35" s="542"/>
      <c r="K35" s="567"/>
      <c r="L35" s="567"/>
    </row>
    <row r="36" s="512" customFormat="true" ht="18" customHeight="true" spans="1:12">
      <c r="A36" s="548"/>
      <c r="B36" s="542">
        <v>0</v>
      </c>
      <c r="C36" s="542">
        <v>0</v>
      </c>
      <c r="D36" s="542">
        <v>0</v>
      </c>
      <c r="E36" s="567"/>
      <c r="F36" s="567"/>
      <c r="G36" s="221" t="s">
        <v>211</v>
      </c>
      <c r="H36" s="542">
        <v>9197</v>
      </c>
      <c r="I36" s="542">
        <v>13353</v>
      </c>
      <c r="J36" s="542">
        <v>13353</v>
      </c>
      <c r="K36" s="567">
        <f t="shared" si="0"/>
        <v>1</v>
      </c>
      <c r="L36" s="567">
        <f t="shared" si="1"/>
        <v>0.451886484723279</v>
      </c>
    </row>
    <row r="37" s="218" customFormat="true" ht="18" customHeight="true" spans="1:12">
      <c r="A37" s="180"/>
      <c r="B37" s="542">
        <v>0</v>
      </c>
      <c r="C37" s="542">
        <v>0</v>
      </c>
      <c r="D37" s="542">
        <v>0</v>
      </c>
      <c r="E37" s="567"/>
      <c r="F37" s="567"/>
      <c r="G37" s="216" t="s">
        <v>212</v>
      </c>
      <c r="H37" s="542">
        <v>6662</v>
      </c>
      <c r="I37" s="542">
        <v>6662</v>
      </c>
      <c r="J37" s="542">
        <v>6662</v>
      </c>
      <c r="K37" s="567">
        <f t="shared" si="0"/>
        <v>1</v>
      </c>
      <c r="L37" s="567">
        <f t="shared" si="1"/>
        <v>0</v>
      </c>
    </row>
    <row r="38" s="218" customFormat="true" ht="18" customHeight="true" spans="1:12">
      <c r="A38" s="180"/>
      <c r="B38" s="542">
        <v>0</v>
      </c>
      <c r="C38" s="542">
        <v>0</v>
      </c>
      <c r="D38" s="542">
        <v>0</v>
      </c>
      <c r="E38" s="567"/>
      <c r="F38" s="567"/>
      <c r="G38" s="222" t="s">
        <v>213</v>
      </c>
      <c r="H38" s="542">
        <v>5400</v>
      </c>
      <c r="I38" s="542">
        <v>5772.2</v>
      </c>
      <c r="J38" s="542">
        <v>5772</v>
      </c>
      <c r="K38" s="567">
        <f t="shared" si="0"/>
        <v>0.999965351165933</v>
      </c>
      <c r="L38" s="567">
        <f t="shared" si="1"/>
        <v>0.068888888888889</v>
      </c>
    </row>
    <row r="39" s="218" customFormat="true" ht="18" customHeight="true" spans="1:12">
      <c r="A39" s="180"/>
      <c r="B39" s="542">
        <v>0</v>
      </c>
      <c r="C39" s="542">
        <v>0</v>
      </c>
      <c r="D39" s="542">
        <v>0</v>
      </c>
      <c r="E39" s="567"/>
      <c r="F39" s="567"/>
      <c r="G39" s="216" t="s">
        <v>214</v>
      </c>
      <c r="H39" s="542">
        <v>6864</v>
      </c>
      <c r="I39" s="542">
        <v>13212</v>
      </c>
      <c r="J39" s="542">
        <v>17577</v>
      </c>
      <c r="K39" s="567">
        <f t="shared" si="0"/>
        <v>1.33038147138965</v>
      </c>
      <c r="L39" s="567">
        <f t="shared" si="1"/>
        <v>1.56075174825175</v>
      </c>
    </row>
    <row r="40" s="218" customFormat="true" ht="18" customHeight="true" spans="1:12">
      <c r="A40" s="180"/>
      <c r="B40" s="542">
        <v>0</v>
      </c>
      <c r="C40" s="542">
        <v>0</v>
      </c>
      <c r="D40" s="542">
        <v>0</v>
      </c>
      <c r="E40" s="567"/>
      <c r="F40" s="567"/>
      <c r="G40" s="216" t="s">
        <v>215</v>
      </c>
      <c r="H40" s="542">
        <v>0</v>
      </c>
      <c r="I40" s="542"/>
      <c r="J40" s="542"/>
      <c r="K40" s="567"/>
      <c r="L40" s="567"/>
    </row>
    <row r="41" s="218" customFormat="true" ht="18" customHeight="true" spans="1:12">
      <c r="A41" s="180"/>
      <c r="B41" s="542">
        <v>0</v>
      </c>
      <c r="C41" s="542">
        <v>0</v>
      </c>
      <c r="D41" s="542">
        <v>0</v>
      </c>
      <c r="E41" s="567"/>
      <c r="F41" s="567"/>
      <c r="G41" s="216" t="s">
        <v>216</v>
      </c>
      <c r="H41" s="542">
        <v>354</v>
      </c>
      <c r="I41" s="542">
        <v>820</v>
      </c>
      <c r="J41" s="542">
        <f>SUM(J42:J47)</f>
        <v>373.57</v>
      </c>
      <c r="K41" s="567">
        <f t="shared" si="0"/>
        <v>0.455573170731707</v>
      </c>
      <c r="L41" s="567">
        <f t="shared" si="1"/>
        <v>0.0552824858757062</v>
      </c>
    </row>
    <row r="42" s="218" customFormat="true" ht="18" customHeight="true" spans="1:12">
      <c r="A42" s="180"/>
      <c r="B42" s="542">
        <v>0</v>
      </c>
      <c r="C42" s="542">
        <v>0</v>
      </c>
      <c r="D42" s="542">
        <v>0</v>
      </c>
      <c r="E42" s="567"/>
      <c r="F42" s="567"/>
      <c r="G42" s="216" t="s">
        <v>217</v>
      </c>
      <c r="H42" s="542">
        <v>0</v>
      </c>
      <c r="I42" s="542"/>
      <c r="J42" s="542"/>
      <c r="K42" s="567"/>
      <c r="L42" s="567"/>
    </row>
    <row r="43" s="218" customFormat="true" ht="18" customHeight="true" spans="1:12">
      <c r="A43" s="180"/>
      <c r="B43" s="542">
        <v>0</v>
      </c>
      <c r="C43" s="542">
        <v>0</v>
      </c>
      <c r="D43" s="542">
        <v>0</v>
      </c>
      <c r="E43" s="567"/>
      <c r="F43" s="567"/>
      <c r="G43" s="216" t="s">
        <v>218</v>
      </c>
      <c r="H43" s="542">
        <v>61</v>
      </c>
      <c r="I43" s="542">
        <v>200</v>
      </c>
      <c r="J43" s="542">
        <v>30.65</v>
      </c>
      <c r="K43" s="567">
        <f t="shared" si="0"/>
        <v>0.15325</v>
      </c>
      <c r="L43" s="567">
        <f t="shared" si="1"/>
        <v>-0.497540983606557</v>
      </c>
    </row>
    <row r="44" s="218" customFormat="true" ht="18" customHeight="true" spans="1:12">
      <c r="A44" s="180"/>
      <c r="B44" s="542">
        <v>0</v>
      </c>
      <c r="C44" s="542">
        <v>0</v>
      </c>
      <c r="D44" s="542">
        <v>0</v>
      </c>
      <c r="E44" s="567"/>
      <c r="F44" s="567"/>
      <c r="G44" s="221" t="s">
        <v>219</v>
      </c>
      <c r="H44" s="542">
        <v>0</v>
      </c>
      <c r="I44" s="542"/>
      <c r="J44" s="542">
        <v>25.92</v>
      </c>
      <c r="K44" s="567"/>
      <c r="L44" s="567"/>
    </row>
    <row r="45" s="218" customFormat="true" ht="18" customHeight="true" spans="1:12">
      <c r="A45" s="180"/>
      <c r="B45" s="542">
        <v>0</v>
      </c>
      <c r="C45" s="542">
        <v>0</v>
      </c>
      <c r="D45" s="542">
        <v>0</v>
      </c>
      <c r="E45" s="567"/>
      <c r="F45" s="567"/>
      <c r="G45" s="222" t="s">
        <v>220</v>
      </c>
      <c r="H45" s="542">
        <v>10</v>
      </c>
      <c r="I45" s="542">
        <v>100</v>
      </c>
      <c r="J45" s="542"/>
      <c r="K45" s="567">
        <f t="shared" si="0"/>
        <v>0</v>
      </c>
      <c r="L45" s="567">
        <f t="shared" si="1"/>
        <v>-1</v>
      </c>
    </row>
    <row r="46" s="218" customFormat="true" ht="18" customHeight="true" spans="1:12">
      <c r="A46" s="180"/>
      <c r="B46" s="542">
        <v>0</v>
      </c>
      <c r="C46" s="542">
        <v>0</v>
      </c>
      <c r="D46" s="542">
        <v>0</v>
      </c>
      <c r="E46" s="567"/>
      <c r="F46" s="567"/>
      <c r="G46" s="222" t="s">
        <v>221</v>
      </c>
      <c r="H46" s="542">
        <v>283</v>
      </c>
      <c r="I46" s="542">
        <v>520</v>
      </c>
      <c r="J46" s="542">
        <v>317</v>
      </c>
      <c r="K46" s="567">
        <f t="shared" si="0"/>
        <v>0.609615384615385</v>
      </c>
      <c r="L46" s="567">
        <f t="shared" si="1"/>
        <v>0.120141342756184</v>
      </c>
    </row>
    <row r="47" s="218" customFormat="true" ht="18" customHeight="true" spans="1:12">
      <c r="A47" s="180"/>
      <c r="B47" s="542">
        <v>0</v>
      </c>
      <c r="C47" s="542">
        <v>0</v>
      </c>
      <c r="D47" s="542">
        <v>0</v>
      </c>
      <c r="E47" s="567"/>
      <c r="F47" s="567"/>
      <c r="G47" s="222" t="s">
        <v>222</v>
      </c>
      <c r="H47" s="542">
        <v>0</v>
      </c>
      <c r="I47" s="542"/>
      <c r="J47" s="542"/>
      <c r="K47" s="567"/>
      <c r="L47" s="567"/>
    </row>
    <row r="48" s="218" customFormat="true" ht="18" customHeight="true" spans="1:12">
      <c r="A48" s="180"/>
      <c r="B48" s="542">
        <v>0</v>
      </c>
      <c r="C48" s="542">
        <v>0</v>
      </c>
      <c r="D48" s="542">
        <v>0</v>
      </c>
      <c r="E48" s="567"/>
      <c r="F48" s="567"/>
      <c r="G48" s="216" t="s">
        <v>223</v>
      </c>
      <c r="H48" s="542">
        <v>0</v>
      </c>
      <c r="I48" s="542">
        <v>0</v>
      </c>
      <c r="J48" s="542">
        <v>0</v>
      </c>
      <c r="K48" s="567"/>
      <c r="L48" s="567"/>
    </row>
    <row r="49" s="218" customFormat="true" ht="18" customHeight="true" spans="1:12">
      <c r="A49" s="180"/>
      <c r="B49" s="542">
        <v>0</v>
      </c>
      <c r="C49" s="542">
        <v>0</v>
      </c>
      <c r="D49" s="542">
        <v>0</v>
      </c>
      <c r="E49" s="567"/>
      <c r="F49" s="567"/>
      <c r="G49" s="216" t="s">
        <v>224</v>
      </c>
      <c r="H49" s="542">
        <v>0</v>
      </c>
      <c r="I49" s="542">
        <v>0</v>
      </c>
      <c r="J49" s="542">
        <v>0</v>
      </c>
      <c r="K49" s="567"/>
      <c r="L49" s="567"/>
    </row>
    <row r="50" s="218" customFormat="true" ht="18" customHeight="true" spans="1:12">
      <c r="A50" s="180"/>
      <c r="B50" s="542">
        <v>0</v>
      </c>
      <c r="C50" s="542">
        <v>0</v>
      </c>
      <c r="D50" s="542">
        <v>0</v>
      </c>
      <c r="E50" s="567"/>
      <c r="F50" s="567"/>
      <c r="G50" s="216" t="s">
        <v>225</v>
      </c>
      <c r="H50" s="542">
        <v>0</v>
      </c>
      <c r="I50" s="542">
        <v>0</v>
      </c>
      <c r="J50" s="542">
        <v>0</v>
      </c>
      <c r="K50" s="567"/>
      <c r="L50" s="567"/>
    </row>
    <row r="51" s="218" customFormat="true" ht="18" customHeight="true" spans="1:12">
      <c r="A51" s="180"/>
      <c r="B51" s="542">
        <v>0</v>
      </c>
      <c r="C51" s="542">
        <v>0</v>
      </c>
      <c r="D51" s="542">
        <v>0</v>
      </c>
      <c r="E51" s="567"/>
      <c r="F51" s="567"/>
      <c r="G51" s="216"/>
      <c r="H51" s="542">
        <v>0</v>
      </c>
      <c r="I51" s="542">
        <v>0</v>
      </c>
      <c r="J51" s="542">
        <v>0</v>
      </c>
      <c r="K51" s="567"/>
      <c r="L51" s="567"/>
    </row>
    <row r="52" s="513" customFormat="true" ht="18" customHeight="true" spans="1:12">
      <c r="A52" s="550" t="s">
        <v>226</v>
      </c>
      <c r="B52" s="540">
        <v>409504</v>
      </c>
      <c r="C52" s="540">
        <v>470774</v>
      </c>
      <c r="D52" s="540">
        <f>SUM(D53:D58)</f>
        <v>470774</v>
      </c>
      <c r="E52" s="484">
        <f>D52/C52</f>
        <v>1</v>
      </c>
      <c r="F52" s="484">
        <f>D52/B52-1</f>
        <v>0.149620028131593</v>
      </c>
      <c r="G52" s="568" t="s">
        <v>227</v>
      </c>
      <c r="H52" s="540">
        <v>77109</v>
      </c>
      <c r="I52" s="540">
        <v>74943</v>
      </c>
      <c r="J52" s="540">
        <f>SUM(J53:J58)</f>
        <v>70716</v>
      </c>
      <c r="K52" s="484">
        <f t="shared" si="0"/>
        <v>0.943597133821705</v>
      </c>
      <c r="L52" s="484">
        <f t="shared" si="1"/>
        <v>-0.0829086098898961</v>
      </c>
    </row>
    <row r="53" s="218" customFormat="true" ht="32" customHeight="true" spans="1:12">
      <c r="A53" s="195" t="s">
        <v>228</v>
      </c>
      <c r="B53" s="542">
        <v>0</v>
      </c>
      <c r="C53" s="542">
        <v>0</v>
      </c>
      <c r="D53" s="542">
        <v>0</v>
      </c>
      <c r="E53" s="567"/>
      <c r="F53" s="567"/>
      <c r="G53" s="195" t="s">
        <v>229</v>
      </c>
      <c r="H53" s="542">
        <v>0</v>
      </c>
      <c r="I53" s="542"/>
      <c r="J53" s="542"/>
      <c r="K53" s="567"/>
      <c r="L53" s="567"/>
    </row>
    <row r="54" s="218" customFormat="true" ht="25" customHeight="true" spans="1:12">
      <c r="A54" s="195" t="s">
        <v>230</v>
      </c>
      <c r="B54" s="542">
        <v>82504</v>
      </c>
      <c r="C54" s="542">
        <v>65474</v>
      </c>
      <c r="D54" s="542">
        <v>65474</v>
      </c>
      <c r="E54" s="567">
        <f>D54/C54</f>
        <v>1</v>
      </c>
      <c r="F54" s="567">
        <f>D54/B54-1</f>
        <v>-0.206414234461359</v>
      </c>
      <c r="G54" s="195" t="s">
        <v>231</v>
      </c>
      <c r="H54" s="542">
        <v>77109</v>
      </c>
      <c r="I54" s="542">
        <v>74943</v>
      </c>
      <c r="J54" s="542">
        <v>40716</v>
      </c>
      <c r="K54" s="567">
        <f t="shared" si="0"/>
        <v>0.543292902605981</v>
      </c>
      <c r="L54" s="567">
        <f t="shared" si="1"/>
        <v>-0.471968252733144</v>
      </c>
    </row>
    <row r="55" s="218" customFormat="true" ht="25" customHeight="true" spans="1:12">
      <c r="A55" s="216" t="s">
        <v>232</v>
      </c>
      <c r="B55" s="542">
        <v>0</v>
      </c>
      <c r="C55" s="542">
        <v>0</v>
      </c>
      <c r="D55" s="542">
        <v>0</v>
      </c>
      <c r="E55" s="567"/>
      <c r="F55" s="567"/>
      <c r="G55" s="195" t="s">
        <v>233</v>
      </c>
      <c r="H55" s="542">
        <v>0</v>
      </c>
      <c r="I55" s="542"/>
      <c r="J55" s="542">
        <v>30000</v>
      </c>
      <c r="K55" s="567"/>
      <c r="L55" s="567"/>
    </row>
    <row r="56" s="218" customFormat="true" ht="25" customHeight="true" spans="1:12">
      <c r="A56" s="216" t="s">
        <v>234</v>
      </c>
      <c r="B56" s="542">
        <v>0</v>
      </c>
      <c r="C56" s="542">
        <v>0</v>
      </c>
      <c r="D56" s="542">
        <v>0</v>
      </c>
      <c r="E56" s="567"/>
      <c r="F56" s="567"/>
      <c r="G56" s="195" t="s">
        <v>235</v>
      </c>
      <c r="H56" s="542">
        <v>0</v>
      </c>
      <c r="I56" s="542"/>
      <c r="J56" s="542"/>
      <c r="K56" s="567"/>
      <c r="L56" s="567"/>
    </row>
    <row r="57" s="218" customFormat="true" ht="25" customHeight="true" spans="1:12">
      <c r="A57" s="553" t="s">
        <v>236</v>
      </c>
      <c r="B57" s="542">
        <v>327000</v>
      </c>
      <c r="C57" s="542">
        <v>405300</v>
      </c>
      <c r="D57" s="542">
        <v>405300</v>
      </c>
      <c r="E57" s="567">
        <f>D57/C57</f>
        <v>1</v>
      </c>
      <c r="F57" s="567"/>
      <c r="G57" s="195" t="s">
        <v>237</v>
      </c>
      <c r="H57" s="542">
        <v>0</v>
      </c>
      <c r="I57" s="542"/>
      <c r="J57" s="542"/>
      <c r="K57" s="567"/>
      <c r="L57" s="567"/>
    </row>
    <row r="58" s="218" customFormat="true" ht="25" customHeight="true" spans="1:12">
      <c r="A58" s="553" t="s">
        <v>238</v>
      </c>
      <c r="B58" s="542"/>
      <c r="C58" s="542">
        <v>0</v>
      </c>
      <c r="D58" s="542">
        <v>0</v>
      </c>
      <c r="E58" s="567"/>
      <c r="F58" s="567" t="e">
        <f>D58/B58-1</f>
        <v>#DIV/0!</v>
      </c>
      <c r="G58" s="195"/>
      <c r="H58" s="542">
        <v>0</v>
      </c>
      <c r="I58" s="542">
        <v>0</v>
      </c>
      <c r="J58" s="542">
        <v>0</v>
      </c>
      <c r="K58" s="567"/>
      <c r="L58" s="567"/>
    </row>
    <row r="59" s="218" customFormat="true" ht="19" customHeight="true" spans="1:12">
      <c r="A59" s="553"/>
      <c r="B59" s="542">
        <v>0</v>
      </c>
      <c r="C59" s="542">
        <v>0</v>
      </c>
      <c r="D59" s="542">
        <v>0</v>
      </c>
      <c r="E59" s="567"/>
      <c r="F59" s="567"/>
      <c r="G59" s="229"/>
      <c r="H59" s="542">
        <v>0</v>
      </c>
      <c r="I59" s="542">
        <v>0</v>
      </c>
      <c r="J59" s="542">
        <v>0</v>
      </c>
      <c r="K59" s="567"/>
      <c r="L59" s="567"/>
    </row>
    <row r="60" s="513" customFormat="true" ht="22" customHeight="true" spans="1:12">
      <c r="A60" s="554" t="s">
        <v>123</v>
      </c>
      <c r="B60" s="540">
        <v>108369</v>
      </c>
      <c r="C60" s="540">
        <v>204817.7</v>
      </c>
      <c r="D60" s="540">
        <f>SUM(D61:D64)</f>
        <v>234863.01</v>
      </c>
      <c r="E60" s="484">
        <f>D60/C60</f>
        <v>1.14669293718268</v>
      </c>
      <c r="F60" s="484">
        <f>D60/B60-1</f>
        <v>1.16725271987376</v>
      </c>
      <c r="G60" s="569" t="s">
        <v>239</v>
      </c>
      <c r="H60" s="540">
        <v>225592</v>
      </c>
      <c r="I60" s="540">
        <f>I62+I63</f>
        <v>24992</v>
      </c>
      <c r="J60" s="540">
        <f>J62+J63</f>
        <v>92673.73</v>
      </c>
      <c r="K60" s="484">
        <f t="shared" si="0"/>
        <v>3.70813580345711</v>
      </c>
      <c r="L60" s="484">
        <f t="shared" si="1"/>
        <v>-0.589197622256108</v>
      </c>
    </row>
    <row r="61" s="218" customFormat="true" ht="23" customHeight="true" spans="1:12">
      <c r="A61" s="555" t="s">
        <v>240</v>
      </c>
      <c r="B61" s="542">
        <v>17498</v>
      </c>
      <c r="C61" s="542">
        <v>15188.2</v>
      </c>
      <c r="D61" s="542">
        <v>27221.43</v>
      </c>
      <c r="E61" s="567">
        <f>D61/C61</f>
        <v>1.79227492395412</v>
      </c>
      <c r="F61" s="567">
        <f>D61/B61-1</f>
        <v>0.555688078637559</v>
      </c>
      <c r="G61" s="570" t="s">
        <v>241</v>
      </c>
      <c r="H61" s="542">
        <v>101</v>
      </c>
      <c r="I61" s="542">
        <v>0</v>
      </c>
      <c r="J61" s="542">
        <v>0</v>
      </c>
      <c r="K61" s="484"/>
      <c r="L61" s="484">
        <f t="shared" si="1"/>
        <v>-1</v>
      </c>
    </row>
    <row r="62" s="218" customFormat="true" ht="23" customHeight="true" spans="1:12">
      <c r="A62" s="555" t="s">
        <v>242</v>
      </c>
      <c r="B62" s="542">
        <v>0</v>
      </c>
      <c r="C62" s="542">
        <v>0</v>
      </c>
      <c r="D62" s="542"/>
      <c r="E62" s="567"/>
      <c r="F62" s="567"/>
      <c r="G62" s="570" t="s">
        <v>243</v>
      </c>
      <c r="H62" s="542">
        <v>35857</v>
      </c>
      <c r="I62" s="542">
        <v>24204</v>
      </c>
      <c r="J62" s="542">
        <v>31196.79</v>
      </c>
      <c r="K62" s="484">
        <f t="shared" si="0"/>
        <v>1.2889105106594</v>
      </c>
      <c r="L62" s="484">
        <f t="shared" si="1"/>
        <v>-0.12996653373121</v>
      </c>
    </row>
    <row r="63" s="218" customFormat="true" ht="23" customHeight="true" spans="1:12">
      <c r="A63" s="555" t="s">
        <v>244</v>
      </c>
      <c r="B63" s="542">
        <v>83727</v>
      </c>
      <c r="C63" s="542">
        <v>189629.5</v>
      </c>
      <c r="D63" s="542">
        <v>189633.26</v>
      </c>
      <c r="E63" s="567">
        <f>D63/C63</f>
        <v>1.00001982813855</v>
      </c>
      <c r="F63" s="567">
        <f>D63/B63-1</f>
        <v>1.2648997336582</v>
      </c>
      <c r="G63" s="571" t="s">
        <v>245</v>
      </c>
      <c r="H63" s="542">
        <v>189634</v>
      </c>
      <c r="I63" s="542">
        <v>788</v>
      </c>
      <c r="J63" s="542">
        <v>61476.94</v>
      </c>
      <c r="K63" s="484">
        <f t="shared" si="0"/>
        <v>78.016421319797</v>
      </c>
      <c r="L63" s="484">
        <f t="shared" si="1"/>
        <v>-0.675812670723604</v>
      </c>
    </row>
    <row r="64" s="218" customFormat="true" ht="23" customHeight="true" spans="1:12">
      <c r="A64" s="555" t="s">
        <v>246</v>
      </c>
      <c r="B64" s="542">
        <v>7144</v>
      </c>
      <c r="C64" s="542">
        <v>0</v>
      </c>
      <c r="D64" s="542">
        <v>18008.32</v>
      </c>
      <c r="E64" s="567"/>
      <c r="F64" s="567">
        <f>D64/B64-1</f>
        <v>1.52076147816349</v>
      </c>
      <c r="G64" s="544"/>
      <c r="H64" s="218">
        <v>0</v>
      </c>
      <c r="I64" s="544"/>
      <c r="J64" s="636"/>
      <c r="K64" s="484"/>
      <c r="L64" s="484"/>
    </row>
    <row r="65" s="506" customFormat="true" ht="18" customHeight="true" spans="1:12">
      <c r="A65" s="555"/>
      <c r="B65" s="542">
        <v>0</v>
      </c>
      <c r="C65" s="542">
        <v>0</v>
      </c>
      <c r="D65" s="542">
        <v>0</v>
      </c>
      <c r="E65" s="567"/>
      <c r="F65" s="567"/>
      <c r="G65" s="199"/>
      <c r="H65" s="542">
        <v>0</v>
      </c>
      <c r="I65" s="542">
        <v>0</v>
      </c>
      <c r="J65" s="542">
        <v>0</v>
      </c>
      <c r="K65" s="567"/>
      <c r="L65" s="567"/>
    </row>
    <row r="66" s="514" customFormat="true" ht="18" customHeight="true" spans="1:12">
      <c r="A66" s="554" t="s">
        <v>247</v>
      </c>
      <c r="B66" s="540">
        <v>626864</v>
      </c>
      <c r="C66" s="173">
        <f>C8+C52+C60</f>
        <v>1112191.835</v>
      </c>
      <c r="D66" s="244">
        <f>D8+D52+D60</f>
        <v>794060.303</v>
      </c>
      <c r="E66" s="484">
        <f>D66/C66</f>
        <v>0.713959838592054</v>
      </c>
      <c r="F66" s="484">
        <f>D66/B66-1</f>
        <v>0.266718623178233</v>
      </c>
      <c r="G66" s="569" t="s">
        <v>248</v>
      </c>
      <c r="H66" s="540">
        <v>626864</v>
      </c>
      <c r="I66" s="540">
        <f>I60+I52+I8</f>
        <v>1112191.81</v>
      </c>
      <c r="J66" s="540">
        <f>J60+J52+J8</f>
        <v>794060.3</v>
      </c>
      <c r="K66" s="484">
        <f t="shared" si="0"/>
        <v>0.713959851943164</v>
      </c>
      <c r="L66" s="484">
        <f t="shared" si="1"/>
        <v>0.266718618392506</v>
      </c>
    </row>
    <row r="69" spans="4:4">
      <c r="D69" s="518">
        <f>D66-J66</f>
        <v>0.00300000014249235</v>
      </c>
    </row>
  </sheetData>
  <mergeCells count="11">
    <mergeCell ref="A2:L2"/>
    <mergeCell ref="E5:F5"/>
    <mergeCell ref="K5:L5"/>
    <mergeCell ref="A5:A6"/>
    <mergeCell ref="B5:B6"/>
    <mergeCell ref="C5:C6"/>
    <mergeCell ref="D5:D6"/>
    <mergeCell ref="G5:G6"/>
    <mergeCell ref="H5:H6"/>
    <mergeCell ref="I5:I6"/>
    <mergeCell ref="J5:J6"/>
  </mergeCells>
  <conditionalFormatting sqref="A53:A54 G53:G59">
    <cfRule type="expression" dxfId="0" priority="1" stopIfTrue="1">
      <formula>"len($A:$A)=3"</formula>
    </cfRule>
  </conditionalFormatting>
  <printOptions horizontalCentered="true"/>
  <pageMargins left="0.590277777777778" right="0.590277777777778" top="1.14166666666667" bottom="0.786805555555556" header="0.393055555555556" footer="0.393055555555556"/>
  <pageSetup paperSize="8" scale="43" fitToHeight="0" orientation="landscape" blackAndWhite="true" horizontalDpi="600"/>
  <headerFooter alignWithMargins="0">
    <oddFooter>&amp;C第 &amp;P 页，共 &amp;N 页</oddFooter>
  </headerFooter>
  <rowBreaks count="1" manualBreakCount="1">
    <brk id="51" max="1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zoomScale="85" zoomScaleNormal="85" workbookViewId="0">
      <selection activeCell="L5" sqref="L5"/>
    </sheetView>
  </sheetViews>
  <sheetFormatPr defaultColWidth="6.875" defaultRowHeight="14.25"/>
  <cols>
    <col min="1" max="1" width="40.625" style="106" customWidth="true"/>
    <col min="2" max="6" width="12.625" style="106" customWidth="true"/>
    <col min="7" max="7" width="40.625" style="106" customWidth="true"/>
    <col min="8" max="10" width="12.625" style="106" customWidth="true"/>
    <col min="11" max="12" width="12.625" style="499" customWidth="true"/>
    <col min="13" max="16384" width="6.875" style="107"/>
  </cols>
  <sheetData>
    <row r="1" s="101" customFormat="true" ht="30" customHeight="true" spans="1:12">
      <c r="A1" s="108" t="s">
        <v>249</v>
      </c>
      <c r="B1" s="106"/>
      <c r="C1" s="106"/>
      <c r="D1" s="106"/>
      <c r="E1" s="106"/>
      <c r="F1" s="106"/>
      <c r="G1" s="106"/>
      <c r="H1" s="106"/>
      <c r="I1" s="106"/>
      <c r="J1" s="106"/>
      <c r="K1" s="499"/>
      <c r="L1" s="499"/>
    </row>
    <row r="2" s="102" customFormat="true" ht="30" customHeight="true" spans="1:12">
      <c r="A2" s="109" t="s">
        <v>250</v>
      </c>
      <c r="B2" s="109"/>
      <c r="C2" s="109"/>
      <c r="D2" s="109"/>
      <c r="E2" s="109"/>
      <c r="F2" s="109"/>
      <c r="G2" s="109"/>
      <c r="H2" s="109"/>
      <c r="I2" s="109"/>
      <c r="J2" s="109"/>
      <c r="K2" s="504"/>
      <c r="L2" s="504"/>
    </row>
    <row r="3" s="101" customFormat="true" ht="30" customHeight="true" spans="1:12">
      <c r="A3" s="106"/>
      <c r="B3" s="106"/>
      <c r="C3" s="106"/>
      <c r="D3" s="110"/>
      <c r="E3" s="110"/>
      <c r="F3" s="110"/>
      <c r="G3" s="106"/>
      <c r="H3" s="106"/>
      <c r="I3" s="106"/>
      <c r="J3" s="142" t="s">
        <v>251</v>
      </c>
      <c r="K3" s="505"/>
      <c r="L3" s="505"/>
    </row>
    <row r="4" s="103" customFormat="true" ht="40" customHeight="true" spans="1:12">
      <c r="A4" s="111" t="s">
        <v>252</v>
      </c>
      <c r="B4" s="457" t="s">
        <v>60</v>
      </c>
      <c r="C4" s="457" t="s">
        <v>253</v>
      </c>
      <c r="D4" s="458" t="s">
        <v>62</v>
      </c>
      <c r="E4" s="481" t="s">
        <v>63</v>
      </c>
      <c r="F4" s="482"/>
      <c r="G4" s="503" t="s">
        <v>252</v>
      </c>
      <c r="H4" s="457" t="s">
        <v>60</v>
      </c>
      <c r="I4" s="457" t="s">
        <v>253</v>
      </c>
      <c r="J4" s="458" t="s">
        <v>62</v>
      </c>
      <c r="K4" s="481" t="s">
        <v>63</v>
      </c>
      <c r="L4" s="482"/>
    </row>
    <row r="5" s="103" customFormat="true" ht="40" customHeight="true" spans="1:12">
      <c r="A5" s="114"/>
      <c r="B5" s="457"/>
      <c r="C5" s="457"/>
      <c r="D5" s="458"/>
      <c r="E5" s="483" t="s">
        <v>65</v>
      </c>
      <c r="F5" s="483" t="s">
        <v>66</v>
      </c>
      <c r="G5" s="503"/>
      <c r="H5" s="457"/>
      <c r="I5" s="457"/>
      <c r="J5" s="458"/>
      <c r="K5" s="483" t="s">
        <v>65</v>
      </c>
      <c r="L5" s="483" t="s">
        <v>66</v>
      </c>
    </row>
    <row r="6" s="104" customFormat="true" ht="30" customHeight="true" spans="1:12">
      <c r="A6" s="115" t="s">
        <v>67</v>
      </c>
      <c r="B6" s="115">
        <v>1</v>
      </c>
      <c r="C6" s="115">
        <v>2</v>
      </c>
      <c r="D6" s="115">
        <v>3</v>
      </c>
      <c r="E6" s="115">
        <v>4</v>
      </c>
      <c r="F6" s="115">
        <v>5</v>
      </c>
      <c r="G6" s="115" t="s">
        <v>67</v>
      </c>
      <c r="H6" s="115">
        <v>6</v>
      </c>
      <c r="I6" s="115">
        <v>7</v>
      </c>
      <c r="J6" s="115">
        <v>8</v>
      </c>
      <c r="K6" s="115">
        <v>9</v>
      </c>
      <c r="L6" s="115">
        <v>10</v>
      </c>
    </row>
    <row r="7" s="105" customFormat="true" ht="30" customHeight="true" spans="1:12">
      <c r="A7" s="116" t="s">
        <v>254</v>
      </c>
      <c r="B7" s="500">
        <v>106</v>
      </c>
      <c r="C7" s="117">
        <f>C8+C9+C10+C11+C12</f>
        <v>236.77</v>
      </c>
      <c r="D7" s="117">
        <f>D8+D9+D10+D11+D12</f>
        <v>185.15</v>
      </c>
      <c r="E7" s="135">
        <f t="shared" ref="E7:E11" si="0">D7/C7</f>
        <v>0.78198251467669</v>
      </c>
      <c r="F7" s="135">
        <f t="shared" ref="F7:F11" si="1">D7/B7-1</f>
        <v>0.746698113207547</v>
      </c>
      <c r="G7" s="116" t="s">
        <v>255</v>
      </c>
      <c r="H7" s="136">
        <f>H9</f>
        <v>74</v>
      </c>
      <c r="I7" s="136">
        <f>I8+I9</f>
        <v>199.72</v>
      </c>
      <c r="J7" s="136">
        <f>J8+J9</f>
        <v>69.56</v>
      </c>
      <c r="K7" s="143">
        <f t="shared" ref="K7:K10" si="2">J7/I7</f>
        <v>0.348287602643701</v>
      </c>
      <c r="L7" s="135">
        <f>J7/H7-1</f>
        <v>-0.0599999999999999</v>
      </c>
    </row>
    <row r="8" s="104" customFormat="true" ht="30" customHeight="true" spans="1:12">
      <c r="A8" s="118" t="s">
        <v>256</v>
      </c>
      <c r="B8" s="121">
        <v>106</v>
      </c>
      <c r="C8" s="119">
        <v>236.77</v>
      </c>
      <c r="D8" s="119">
        <v>12.35</v>
      </c>
      <c r="E8" s="137">
        <f t="shared" si="0"/>
        <v>0.0521603243654179</v>
      </c>
      <c r="F8" s="137">
        <f t="shared" si="1"/>
        <v>-0.883490566037736</v>
      </c>
      <c r="G8" s="138" t="s">
        <v>257</v>
      </c>
      <c r="H8" s="121"/>
      <c r="I8" s="121"/>
      <c r="J8" s="121"/>
      <c r="K8" s="144"/>
      <c r="L8" s="137"/>
    </row>
    <row r="9" s="104" customFormat="true" ht="30" customHeight="true" spans="1:12">
      <c r="A9" s="120" t="s">
        <v>258</v>
      </c>
      <c r="B9" s="121"/>
      <c r="C9" s="121"/>
      <c r="D9" s="121"/>
      <c r="E9" s="137"/>
      <c r="F9" s="135"/>
      <c r="G9" s="124" t="s">
        <v>259</v>
      </c>
      <c r="H9" s="121">
        <v>74</v>
      </c>
      <c r="I9" s="121">
        <f>SUM(I10:I14)</f>
        <v>199.72</v>
      </c>
      <c r="J9" s="121">
        <f>SUM(J10:J14)</f>
        <v>69.56</v>
      </c>
      <c r="K9" s="144">
        <f t="shared" si="2"/>
        <v>0.348287602643701</v>
      </c>
      <c r="L9" s="137">
        <f t="shared" ref="L8:L20" si="3">J9/H9-1</f>
        <v>-0.0599999999999999</v>
      </c>
    </row>
    <row r="10" s="104" customFormat="true" ht="30" customHeight="true" spans="1:12">
      <c r="A10" s="122" t="s">
        <v>260</v>
      </c>
      <c r="B10" s="121"/>
      <c r="C10" s="121"/>
      <c r="D10" s="121"/>
      <c r="E10" s="137"/>
      <c r="F10" s="135"/>
      <c r="G10" s="139" t="s">
        <v>261</v>
      </c>
      <c r="H10" s="121"/>
      <c r="I10" s="121"/>
      <c r="J10" s="121">
        <v>34.67</v>
      </c>
      <c r="K10" s="144"/>
      <c r="L10" s="137"/>
    </row>
    <row r="11" s="104" customFormat="true" ht="30" customHeight="true" spans="1:12">
      <c r="A11" s="122" t="s">
        <v>262</v>
      </c>
      <c r="B11" s="121"/>
      <c r="C11" s="121"/>
      <c r="D11" s="121">
        <v>172.8</v>
      </c>
      <c r="E11" s="137"/>
      <c r="F11" s="137"/>
      <c r="G11" s="124" t="s">
        <v>263</v>
      </c>
      <c r="H11" s="121"/>
      <c r="I11" s="121"/>
      <c r="J11" s="121"/>
      <c r="K11" s="144"/>
      <c r="L11" s="137"/>
    </row>
    <row r="12" s="104" customFormat="true" ht="30" customHeight="true" spans="1:12">
      <c r="A12" s="123" t="s">
        <v>264</v>
      </c>
      <c r="B12" s="121"/>
      <c r="C12" s="121"/>
      <c r="D12" s="121"/>
      <c r="E12" s="135"/>
      <c r="F12" s="135"/>
      <c r="G12" s="124" t="s">
        <v>265</v>
      </c>
      <c r="H12" s="121"/>
      <c r="I12" s="121"/>
      <c r="J12" s="121"/>
      <c r="K12" s="144"/>
      <c r="L12" s="137"/>
    </row>
    <row r="13" s="104" customFormat="true" ht="30" customHeight="true" spans="1:12">
      <c r="A13" s="123"/>
      <c r="B13" s="121"/>
      <c r="C13" s="121"/>
      <c r="D13" s="121"/>
      <c r="E13" s="135"/>
      <c r="F13" s="135"/>
      <c r="G13" s="138" t="s">
        <v>266</v>
      </c>
      <c r="H13" s="121"/>
      <c r="I13" s="121"/>
      <c r="J13" s="121"/>
      <c r="K13" s="144"/>
      <c r="L13" s="137"/>
    </row>
    <row r="14" s="104" customFormat="true" ht="30" customHeight="true" spans="1:12">
      <c r="A14" s="124"/>
      <c r="B14" s="125"/>
      <c r="C14" s="125"/>
      <c r="D14" s="125"/>
      <c r="E14" s="135"/>
      <c r="F14" s="135"/>
      <c r="G14" s="138" t="s">
        <v>267</v>
      </c>
      <c r="H14" s="121">
        <v>74</v>
      </c>
      <c r="I14" s="121">
        <v>199.72</v>
      </c>
      <c r="J14" s="121">
        <v>34.89</v>
      </c>
      <c r="K14" s="144">
        <f t="shared" ref="K14:K20" si="4">J14/I14</f>
        <v>0.174694572401362</v>
      </c>
      <c r="L14" s="137">
        <f t="shared" si="3"/>
        <v>-0.528513513513513</v>
      </c>
    </row>
    <row r="15" s="105" customFormat="true" ht="30" customHeight="true" spans="1:12">
      <c r="A15" s="126" t="s">
        <v>268</v>
      </c>
      <c r="B15" s="127">
        <v>34</v>
      </c>
      <c r="C15" s="127">
        <f>C16+C17+C19</f>
        <v>33.98</v>
      </c>
      <c r="D15" s="127">
        <f>D16+D17+D19</f>
        <v>34.67</v>
      </c>
      <c r="E15" s="135">
        <f t="shared" ref="E15:E20" si="5">D15/C15</f>
        <v>1.02030606238964</v>
      </c>
      <c r="F15" s="135">
        <f t="shared" ref="F15:F20" si="6">D15/B15-1</f>
        <v>0.019705882352941</v>
      </c>
      <c r="G15" s="140" t="s">
        <v>269</v>
      </c>
      <c r="H15" s="136">
        <f>H16+H18+H19</f>
        <v>65.64</v>
      </c>
      <c r="I15" s="136">
        <f>SUM(I16:I19)</f>
        <v>71.031</v>
      </c>
      <c r="J15" s="136">
        <f>SUM(J16:J19)</f>
        <v>150.26</v>
      </c>
      <c r="K15" s="143">
        <f t="shared" si="4"/>
        <v>2.11541439653109</v>
      </c>
      <c r="L15" s="135">
        <f t="shared" si="3"/>
        <v>1.28915295551493</v>
      </c>
    </row>
    <row r="16" s="104" customFormat="true" ht="30" customHeight="true" spans="1:12">
      <c r="A16" s="128" t="s">
        <v>270</v>
      </c>
      <c r="B16" s="501">
        <v>34</v>
      </c>
      <c r="C16" s="129"/>
      <c r="D16" s="129">
        <v>0.69</v>
      </c>
      <c r="E16" s="137"/>
      <c r="F16" s="137">
        <f t="shared" si="6"/>
        <v>-0.979705882352941</v>
      </c>
      <c r="G16" s="130" t="s">
        <v>271</v>
      </c>
      <c r="H16" s="121"/>
      <c r="I16" s="121"/>
      <c r="J16" s="121"/>
      <c r="K16" s="144"/>
      <c r="L16" s="137"/>
    </row>
    <row r="17" s="104" customFormat="true" ht="30" customHeight="true" spans="1:12">
      <c r="A17" s="128" t="s">
        <v>272</v>
      </c>
      <c r="B17" s="501"/>
      <c r="C17" s="501"/>
      <c r="D17" s="502"/>
      <c r="E17" s="137"/>
      <c r="F17" s="135"/>
      <c r="G17" s="130" t="s">
        <v>273</v>
      </c>
      <c r="H17" s="121"/>
      <c r="I17" s="121"/>
      <c r="J17" s="121"/>
      <c r="K17" s="144"/>
      <c r="L17" s="137"/>
    </row>
    <row r="18" s="104" customFormat="true" ht="30" customHeight="true" spans="1:12">
      <c r="A18" s="128"/>
      <c r="B18" s="501"/>
      <c r="C18" s="501"/>
      <c r="D18" s="502"/>
      <c r="E18" s="137"/>
      <c r="F18" s="135"/>
      <c r="G18" s="128" t="s">
        <v>274</v>
      </c>
      <c r="H18" s="121">
        <v>31.66</v>
      </c>
      <c r="I18" s="121">
        <v>71.031</v>
      </c>
      <c r="J18" s="121">
        <v>150.26</v>
      </c>
      <c r="K18" s="144">
        <f t="shared" si="4"/>
        <v>2.11541439653109</v>
      </c>
      <c r="L18" s="137">
        <f t="shared" si="3"/>
        <v>3.74605180037903</v>
      </c>
    </row>
    <row r="19" s="104" customFormat="true" ht="30" customHeight="true" spans="1:12">
      <c r="A19" s="130" t="s">
        <v>275</v>
      </c>
      <c r="B19" s="121"/>
      <c r="C19" s="129">
        <v>33.98</v>
      </c>
      <c r="D19" s="121">
        <v>33.98</v>
      </c>
      <c r="E19" s="137">
        <f t="shared" si="5"/>
        <v>1</v>
      </c>
      <c r="F19" s="137"/>
      <c r="G19" s="128" t="s">
        <v>276</v>
      </c>
      <c r="H19" s="121">
        <v>33.98</v>
      </c>
      <c r="I19" s="121"/>
      <c r="J19" s="121"/>
      <c r="K19" s="144"/>
      <c r="L19" s="137">
        <f t="shared" si="3"/>
        <v>-1</v>
      </c>
    </row>
    <row r="20" s="104" customFormat="true" ht="30" customHeight="true" spans="1:12">
      <c r="A20" s="131" t="s">
        <v>247</v>
      </c>
      <c r="B20" s="127">
        <v>140</v>
      </c>
      <c r="C20" s="127">
        <f t="shared" ref="C20:J20" si="7">C7+C15</f>
        <v>270.75</v>
      </c>
      <c r="D20" s="127">
        <f t="shared" si="7"/>
        <v>219.82</v>
      </c>
      <c r="E20" s="135">
        <f t="shared" si="5"/>
        <v>0.811892890120037</v>
      </c>
      <c r="F20" s="135">
        <f t="shared" si="6"/>
        <v>0.570142857142857</v>
      </c>
      <c r="G20" s="131" t="s">
        <v>248</v>
      </c>
      <c r="H20" s="136">
        <f t="shared" si="7"/>
        <v>139.64</v>
      </c>
      <c r="I20" s="136">
        <f t="shared" si="7"/>
        <v>270.751</v>
      </c>
      <c r="J20" s="136">
        <f t="shared" si="7"/>
        <v>219.82</v>
      </c>
      <c r="K20" s="143">
        <f t="shared" si="4"/>
        <v>0.811889891450078</v>
      </c>
      <c r="L20" s="135">
        <f t="shared" si="3"/>
        <v>0.574190776281868</v>
      </c>
    </row>
  </sheetData>
  <mergeCells count="12">
    <mergeCell ref="A2:L2"/>
    <mergeCell ref="J3:L3"/>
    <mergeCell ref="E4:F4"/>
    <mergeCell ref="K4:L4"/>
    <mergeCell ref="A4:A5"/>
    <mergeCell ref="B4:B5"/>
    <mergeCell ref="C4:C5"/>
    <mergeCell ref="D4:D5"/>
    <mergeCell ref="G4:G5"/>
    <mergeCell ref="H4:H5"/>
    <mergeCell ref="I4:I5"/>
    <mergeCell ref="J4:J5"/>
  </mergeCells>
  <printOptions horizontalCentered="true"/>
  <pageMargins left="0.590277777777778" right="0.590277777777778" top="1.14166666666667" bottom="0.786805555555556" header="0.393055555555556" footer="0.393055555555556"/>
  <pageSetup paperSize="8" scale="96" fitToHeight="0" orientation="landscape" blackAndWhite="tru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true"/>
  </sheetPr>
  <dimension ref="A1:P25"/>
  <sheetViews>
    <sheetView showZeros="0" zoomScale="55" zoomScaleNormal="55" workbookViewId="0">
      <selection activeCell="C20" sqref="C20"/>
    </sheetView>
  </sheetViews>
  <sheetFormatPr defaultColWidth="9" defaultRowHeight="14.25"/>
  <cols>
    <col min="1" max="1" width="44.7" style="441" customWidth="true"/>
    <col min="2" max="4" width="12.625" style="442" customWidth="true"/>
    <col min="5" max="5" width="10.6666666666667" style="443" customWidth="true"/>
    <col min="6" max="6" width="12.125" style="444" customWidth="true"/>
    <col min="7" max="7" width="42.575" style="66" customWidth="true"/>
    <col min="8" max="10" width="12.625" style="442" customWidth="true"/>
    <col min="11" max="11" width="11.4666666666667" style="443" customWidth="true"/>
    <col min="12" max="12" width="10.625" style="443" customWidth="true"/>
    <col min="13" max="13" width="43.5583333333333" style="445" customWidth="true"/>
    <col min="14" max="16" width="12.625" style="442" customWidth="true"/>
    <col min="17" max="16130" width="9" style="446" customWidth="true"/>
    <col min="16131" max="16384" width="9" style="446"/>
  </cols>
  <sheetData>
    <row r="1" s="433" customFormat="true" ht="30" customHeight="true" spans="1:16">
      <c r="A1" s="447" t="s">
        <v>277</v>
      </c>
      <c r="B1" s="448"/>
      <c r="C1" s="449"/>
      <c r="D1" s="449"/>
      <c r="E1" s="470"/>
      <c r="F1" s="471"/>
      <c r="G1" s="472"/>
      <c r="H1" s="449"/>
      <c r="I1" s="449"/>
      <c r="J1" s="449"/>
      <c r="K1" s="470"/>
      <c r="L1" s="470"/>
      <c r="M1" s="448"/>
      <c r="N1" s="449"/>
      <c r="O1" s="449"/>
      <c r="P1" s="449"/>
    </row>
    <row r="2" s="434" customFormat="true" ht="30" customHeight="true" spans="1:16">
      <c r="A2" s="450" t="s">
        <v>17</v>
      </c>
      <c r="B2" s="451"/>
      <c r="C2" s="451"/>
      <c r="D2" s="451"/>
      <c r="E2" s="473"/>
      <c r="F2" s="474"/>
      <c r="G2" s="475"/>
      <c r="H2" s="451"/>
      <c r="I2" s="451"/>
      <c r="J2" s="451"/>
      <c r="K2" s="473"/>
      <c r="L2" s="473"/>
      <c r="M2" s="494"/>
      <c r="N2" s="451"/>
      <c r="O2" s="451"/>
      <c r="P2" s="451"/>
    </row>
    <row r="3" s="435" customFormat="true" ht="30" customHeight="true" spans="1:16">
      <c r="A3" s="452" t="s">
        <v>251</v>
      </c>
      <c r="B3" s="453"/>
      <c r="C3" s="453"/>
      <c r="D3" s="453"/>
      <c r="E3" s="476"/>
      <c r="F3" s="477"/>
      <c r="G3" s="453"/>
      <c r="H3" s="453"/>
      <c r="I3" s="453"/>
      <c r="J3" s="453"/>
      <c r="K3" s="476"/>
      <c r="L3" s="476"/>
      <c r="M3" s="453"/>
      <c r="N3" s="453"/>
      <c r="O3" s="453"/>
      <c r="P3" s="453"/>
    </row>
    <row r="4" s="436" customFormat="true" ht="30" customHeight="true" spans="1:16">
      <c r="A4" s="454" t="s">
        <v>278</v>
      </c>
      <c r="B4" s="455"/>
      <c r="C4" s="455"/>
      <c r="D4" s="455"/>
      <c r="E4" s="478"/>
      <c r="F4" s="479"/>
      <c r="G4" s="480" t="s">
        <v>279</v>
      </c>
      <c r="H4" s="455"/>
      <c r="I4" s="455"/>
      <c r="J4" s="455"/>
      <c r="K4" s="478"/>
      <c r="L4" s="478"/>
      <c r="M4" s="480" t="s">
        <v>280</v>
      </c>
      <c r="N4" s="455"/>
      <c r="O4" s="455"/>
      <c r="P4" s="455"/>
    </row>
    <row r="5" s="437" customFormat="true" ht="40" customHeight="true" spans="1:16">
      <c r="A5" s="454" t="s">
        <v>252</v>
      </c>
      <c r="B5" s="456" t="s">
        <v>60</v>
      </c>
      <c r="C5" s="457" t="s">
        <v>253</v>
      </c>
      <c r="D5" s="458" t="s">
        <v>62</v>
      </c>
      <c r="E5" s="481" t="s">
        <v>63</v>
      </c>
      <c r="F5" s="482"/>
      <c r="G5" s="454" t="s">
        <v>252</v>
      </c>
      <c r="H5" s="456" t="s">
        <v>60</v>
      </c>
      <c r="I5" s="457" t="s">
        <v>253</v>
      </c>
      <c r="J5" s="458" t="s">
        <v>62</v>
      </c>
      <c r="K5" s="481" t="s">
        <v>63</v>
      </c>
      <c r="L5" s="482"/>
      <c r="M5" s="454" t="s">
        <v>252</v>
      </c>
      <c r="N5" s="456" t="s">
        <v>60</v>
      </c>
      <c r="O5" s="457" t="s">
        <v>253</v>
      </c>
      <c r="P5" s="458" t="s">
        <v>62</v>
      </c>
    </row>
    <row r="6" s="437" customFormat="true" ht="30" customHeight="true" spans="1:16">
      <c r="A6" s="454"/>
      <c r="B6" s="456"/>
      <c r="C6" s="457"/>
      <c r="D6" s="458"/>
      <c r="E6" s="483" t="s">
        <v>65</v>
      </c>
      <c r="F6" s="483" t="s">
        <v>66</v>
      </c>
      <c r="G6" s="454"/>
      <c r="H6" s="456"/>
      <c r="I6" s="457"/>
      <c r="J6" s="458"/>
      <c r="K6" s="483" t="s">
        <v>65</v>
      </c>
      <c r="L6" s="483" t="s">
        <v>66</v>
      </c>
      <c r="M6" s="454"/>
      <c r="N6" s="456"/>
      <c r="O6" s="457"/>
      <c r="P6" s="458"/>
    </row>
    <row r="7" s="438" customFormat="true" ht="33" customHeight="true" spans="1:16">
      <c r="A7" s="459" t="s">
        <v>281</v>
      </c>
      <c r="B7" s="460">
        <f>B8+B12+B15+B18+B21+B24+B25</f>
        <v>436073</v>
      </c>
      <c r="C7" s="460">
        <f t="shared" ref="C7:J7" si="0">C8+C12+C15+C18+C21+C24+C25</f>
        <v>463458</v>
      </c>
      <c r="D7" s="460">
        <f t="shared" si="0"/>
        <v>471676</v>
      </c>
      <c r="E7" s="210">
        <f t="shared" ref="E7:E9" si="1">(D7/C7)</f>
        <v>1.017731919613</v>
      </c>
      <c r="F7" s="484">
        <f t="shared" ref="F7:F9" si="2">(D7-B7)/B7</f>
        <v>0.0816445870301532</v>
      </c>
      <c r="G7" s="485" t="s">
        <v>281</v>
      </c>
      <c r="H7" s="460">
        <f t="shared" si="0"/>
        <v>453638</v>
      </c>
      <c r="I7" s="460">
        <f t="shared" si="0"/>
        <v>499337</v>
      </c>
      <c r="J7" s="460">
        <f t="shared" si="0"/>
        <v>514125</v>
      </c>
      <c r="K7" s="493">
        <f t="shared" ref="K7:K9" si="3">J7/I7</f>
        <v>1.02961526984782</v>
      </c>
      <c r="L7" s="484">
        <f t="shared" ref="L7:L9" si="4">(J7-H7)/H7</f>
        <v>0.133337595175007</v>
      </c>
      <c r="M7" s="485" t="s">
        <v>281</v>
      </c>
      <c r="N7" s="495">
        <f>N12+N15</f>
        <v>96360</v>
      </c>
      <c r="O7" s="495">
        <f>O12+O15</f>
        <v>116313</v>
      </c>
      <c r="P7" s="495">
        <f>P12+P15</f>
        <v>106456</v>
      </c>
    </row>
    <row r="8" s="439" customFormat="true" ht="33" customHeight="true" spans="1:16">
      <c r="A8" s="461" t="s">
        <v>282</v>
      </c>
      <c r="B8" s="462">
        <v>196342</v>
      </c>
      <c r="C8" s="462">
        <v>200008</v>
      </c>
      <c r="D8" s="462">
        <v>199428</v>
      </c>
      <c r="E8" s="210">
        <f t="shared" si="1"/>
        <v>0.99710011599536</v>
      </c>
      <c r="F8" s="484">
        <f t="shared" si="2"/>
        <v>0.0157174725733669</v>
      </c>
      <c r="G8" s="486" t="s">
        <v>283</v>
      </c>
      <c r="H8" s="462">
        <v>217828</v>
      </c>
      <c r="I8" s="462">
        <v>199995</v>
      </c>
      <c r="J8" s="462">
        <v>197864</v>
      </c>
      <c r="K8" s="493">
        <f t="shared" si="3"/>
        <v>0.98934473361834</v>
      </c>
      <c r="L8" s="484">
        <f t="shared" si="4"/>
        <v>-0.0916502928916393</v>
      </c>
      <c r="M8" s="486" t="s">
        <v>284</v>
      </c>
      <c r="N8" s="496">
        <v>0</v>
      </c>
      <c r="O8" s="497">
        <v>0</v>
      </c>
      <c r="P8" s="497">
        <v>0</v>
      </c>
    </row>
    <row r="9" s="440" customFormat="true" ht="33" customHeight="true" spans="1:16">
      <c r="A9" s="463" t="s">
        <v>285</v>
      </c>
      <c r="B9" s="462">
        <v>123985</v>
      </c>
      <c r="C9" s="462">
        <v>125225</v>
      </c>
      <c r="D9" s="462">
        <v>132309</v>
      </c>
      <c r="E9" s="210">
        <f t="shared" si="1"/>
        <v>1.05657017368736</v>
      </c>
      <c r="F9" s="484">
        <f t="shared" si="2"/>
        <v>0.0671371536879461</v>
      </c>
      <c r="G9" s="487" t="s">
        <v>286</v>
      </c>
      <c r="H9" s="462">
        <v>177464</v>
      </c>
      <c r="I9" s="462">
        <v>189065</v>
      </c>
      <c r="J9" s="462">
        <v>188995</v>
      </c>
      <c r="K9" s="493">
        <f t="shared" si="3"/>
        <v>0.999629756961891</v>
      </c>
      <c r="L9" s="484">
        <f t="shared" si="4"/>
        <v>0.0649765586259748</v>
      </c>
      <c r="M9" s="486"/>
      <c r="N9" s="496">
        <v>0</v>
      </c>
      <c r="O9" s="497">
        <v>0</v>
      </c>
      <c r="P9" s="497">
        <v>0</v>
      </c>
    </row>
    <row r="10" s="440" customFormat="true" ht="33" customHeight="true" spans="1:16">
      <c r="A10" s="464" t="s">
        <v>287</v>
      </c>
      <c r="B10" s="462">
        <v>0</v>
      </c>
      <c r="C10" s="462">
        <v>0</v>
      </c>
      <c r="D10" s="462">
        <v>0</v>
      </c>
      <c r="E10" s="210"/>
      <c r="F10" s="484"/>
      <c r="G10" s="488" t="s">
        <v>288</v>
      </c>
      <c r="H10" s="462">
        <v>0</v>
      </c>
      <c r="I10" s="462">
        <v>0</v>
      </c>
      <c r="J10" s="462">
        <v>0</v>
      </c>
      <c r="K10" s="493"/>
      <c r="L10" s="484"/>
      <c r="M10" s="486"/>
      <c r="N10" s="496">
        <v>0</v>
      </c>
      <c r="O10" s="497">
        <v>0</v>
      </c>
      <c r="P10" s="497">
        <v>0</v>
      </c>
    </row>
    <row r="11" s="440" customFormat="true" ht="33" customHeight="true" spans="1:16">
      <c r="A11" s="464" t="s">
        <v>289</v>
      </c>
      <c r="B11" s="462">
        <v>0</v>
      </c>
      <c r="C11" s="462">
        <v>0</v>
      </c>
      <c r="D11" s="462">
        <v>0</v>
      </c>
      <c r="E11" s="210"/>
      <c r="F11" s="484"/>
      <c r="G11" s="488"/>
      <c r="H11" s="462">
        <v>0</v>
      </c>
      <c r="I11" s="462">
        <v>0</v>
      </c>
      <c r="J11" s="462">
        <v>0</v>
      </c>
      <c r="K11" s="493"/>
      <c r="L11" s="484"/>
      <c r="M11" s="486"/>
      <c r="N11" s="496">
        <v>0</v>
      </c>
      <c r="O11" s="497">
        <v>0</v>
      </c>
      <c r="P11" s="497">
        <v>0</v>
      </c>
    </row>
    <row r="12" s="440" customFormat="true" ht="33" customHeight="true" spans="1:16">
      <c r="A12" s="461" t="s">
        <v>290</v>
      </c>
      <c r="B12" s="462">
        <v>64249</v>
      </c>
      <c r="C12" s="462">
        <v>69469</v>
      </c>
      <c r="D12" s="462">
        <v>69437</v>
      </c>
      <c r="E12" s="210">
        <f t="shared" ref="E12:E19" si="5">(D12/C12)</f>
        <v>0.999539362881285</v>
      </c>
      <c r="F12" s="484">
        <f t="shared" ref="F12:F19" si="6">(D12-B12)/B12</f>
        <v>0.0807483384955408</v>
      </c>
      <c r="G12" s="486" t="s">
        <v>291</v>
      </c>
      <c r="H12" s="462">
        <v>68947</v>
      </c>
      <c r="I12" s="462">
        <v>65035</v>
      </c>
      <c r="J12" s="462">
        <v>65861</v>
      </c>
      <c r="K12" s="493">
        <f t="shared" ref="K12:K19" si="7">J12/I12</f>
        <v>1.01270085338664</v>
      </c>
      <c r="L12" s="484">
        <f t="shared" ref="L12:L19" si="8">(J12-H12)/H12</f>
        <v>-0.0447590177962783</v>
      </c>
      <c r="M12" s="486" t="s">
        <v>292</v>
      </c>
      <c r="N12" s="496">
        <v>27523</v>
      </c>
      <c r="O12" s="497">
        <v>39753</v>
      </c>
      <c r="P12" s="497">
        <v>29293</v>
      </c>
    </row>
    <row r="13" s="440" customFormat="true" ht="33" customHeight="true" spans="1:16">
      <c r="A13" s="463" t="s">
        <v>293</v>
      </c>
      <c r="B13" s="462">
        <v>37049</v>
      </c>
      <c r="C13" s="462">
        <v>37859</v>
      </c>
      <c r="D13" s="462">
        <v>40604</v>
      </c>
      <c r="E13" s="210">
        <f t="shared" si="5"/>
        <v>1.07250587707018</v>
      </c>
      <c r="F13" s="484">
        <f t="shared" si="6"/>
        <v>0.0959540068557856</v>
      </c>
      <c r="G13" s="487" t="s">
        <v>294</v>
      </c>
      <c r="H13" s="462">
        <v>68846</v>
      </c>
      <c r="I13" s="462">
        <v>64789</v>
      </c>
      <c r="J13" s="462">
        <v>65832</v>
      </c>
      <c r="K13" s="493">
        <f t="shared" si="7"/>
        <v>1.01609841176743</v>
      </c>
      <c r="L13" s="484">
        <f t="shared" si="8"/>
        <v>-0.043778868779595</v>
      </c>
      <c r="M13" s="486"/>
      <c r="N13" s="496">
        <v>0</v>
      </c>
      <c r="O13" s="497">
        <v>0</v>
      </c>
      <c r="P13" s="497">
        <v>0</v>
      </c>
    </row>
    <row r="14" s="440" customFormat="true" ht="33" customHeight="true" spans="1:16">
      <c r="A14" s="463" t="s">
        <v>295</v>
      </c>
      <c r="B14" s="462">
        <v>26003</v>
      </c>
      <c r="C14" s="462">
        <v>30280</v>
      </c>
      <c r="D14" s="462">
        <v>27456</v>
      </c>
      <c r="E14" s="210">
        <f t="shared" si="5"/>
        <v>0.906737120211361</v>
      </c>
      <c r="F14" s="484">
        <f t="shared" si="6"/>
        <v>0.0558781679037034</v>
      </c>
      <c r="G14" s="488"/>
      <c r="H14" s="462">
        <v>0</v>
      </c>
      <c r="I14" s="462">
        <v>0</v>
      </c>
      <c r="J14" s="462">
        <v>0</v>
      </c>
      <c r="K14" s="493"/>
      <c r="L14" s="484"/>
      <c r="M14" s="486"/>
      <c r="N14" s="496">
        <v>0</v>
      </c>
      <c r="O14" s="497">
        <v>0</v>
      </c>
      <c r="P14" s="497">
        <v>0</v>
      </c>
    </row>
    <row r="15" s="440" customFormat="true" ht="33" customHeight="true" spans="1:16">
      <c r="A15" s="461" t="s">
        <v>296</v>
      </c>
      <c r="B15" s="462">
        <v>27463</v>
      </c>
      <c r="C15" s="462">
        <v>29376</v>
      </c>
      <c r="D15" s="462">
        <v>29461</v>
      </c>
      <c r="E15" s="210">
        <f t="shared" si="5"/>
        <v>1.00289351851852</v>
      </c>
      <c r="F15" s="484">
        <f t="shared" si="6"/>
        <v>0.0727524305429123</v>
      </c>
      <c r="G15" s="486" t="s">
        <v>297</v>
      </c>
      <c r="H15" s="462">
        <v>19308</v>
      </c>
      <c r="I15" s="462">
        <v>20622</v>
      </c>
      <c r="J15" s="462">
        <v>20610</v>
      </c>
      <c r="K15" s="493">
        <f t="shared" si="7"/>
        <v>0.999418097177771</v>
      </c>
      <c r="L15" s="484">
        <f t="shared" si="8"/>
        <v>0.067433188315724</v>
      </c>
      <c r="M15" s="486" t="s">
        <v>298</v>
      </c>
      <c r="N15" s="496">
        <v>68837</v>
      </c>
      <c r="O15" s="497">
        <v>76560</v>
      </c>
      <c r="P15" s="497">
        <v>77163</v>
      </c>
    </row>
    <row r="16" s="440" customFormat="true" ht="33" customHeight="true" spans="1:16">
      <c r="A16" s="465" t="s">
        <v>299</v>
      </c>
      <c r="B16" s="462">
        <v>6228</v>
      </c>
      <c r="C16" s="462">
        <v>5326</v>
      </c>
      <c r="D16" s="462">
        <v>6298</v>
      </c>
      <c r="E16" s="210">
        <f t="shared" si="5"/>
        <v>1.18250093879084</v>
      </c>
      <c r="F16" s="484">
        <f t="shared" si="6"/>
        <v>0.0112395632626846</v>
      </c>
      <c r="G16" s="487" t="s">
        <v>300</v>
      </c>
      <c r="H16" s="462">
        <v>18011</v>
      </c>
      <c r="I16" s="462">
        <v>19244</v>
      </c>
      <c r="J16" s="462">
        <v>19551</v>
      </c>
      <c r="K16" s="493">
        <f t="shared" si="7"/>
        <v>1.01595302431927</v>
      </c>
      <c r="L16" s="484">
        <f t="shared" si="8"/>
        <v>0.0855033035367276</v>
      </c>
      <c r="M16" s="486"/>
      <c r="N16" s="496">
        <v>0</v>
      </c>
      <c r="O16" s="497">
        <v>0</v>
      </c>
      <c r="P16" s="497">
        <v>0</v>
      </c>
    </row>
    <row r="17" s="440" customFormat="true" ht="33" customHeight="true" spans="1:16">
      <c r="A17" s="465" t="s">
        <v>287</v>
      </c>
      <c r="B17" s="462">
        <v>18912</v>
      </c>
      <c r="C17" s="462">
        <v>20361</v>
      </c>
      <c r="D17" s="462">
        <v>21132</v>
      </c>
      <c r="E17" s="210">
        <f t="shared" si="5"/>
        <v>1.03786650950346</v>
      </c>
      <c r="F17" s="484">
        <f t="shared" si="6"/>
        <v>0.11738578680203</v>
      </c>
      <c r="G17" s="488" t="s">
        <v>301</v>
      </c>
      <c r="H17" s="462">
        <v>865</v>
      </c>
      <c r="I17" s="462">
        <v>1007</v>
      </c>
      <c r="J17" s="462">
        <v>737</v>
      </c>
      <c r="K17" s="493">
        <f t="shared" si="7"/>
        <v>0.731876861966236</v>
      </c>
      <c r="L17" s="484">
        <f t="shared" si="8"/>
        <v>-0.147976878612717</v>
      </c>
      <c r="M17" s="486"/>
      <c r="N17" s="496">
        <v>0</v>
      </c>
      <c r="O17" s="497">
        <v>0</v>
      </c>
      <c r="P17" s="497">
        <v>0</v>
      </c>
    </row>
    <row r="18" s="440" customFormat="true" ht="33" customHeight="true" spans="1:16">
      <c r="A18" s="461" t="s">
        <v>302</v>
      </c>
      <c r="B18" s="462">
        <v>71839</v>
      </c>
      <c r="C18" s="462">
        <v>81023</v>
      </c>
      <c r="D18" s="462">
        <v>82789</v>
      </c>
      <c r="E18" s="210">
        <f t="shared" si="5"/>
        <v>1.02179628006862</v>
      </c>
      <c r="F18" s="484">
        <f t="shared" si="6"/>
        <v>0.152424170715071</v>
      </c>
      <c r="G18" s="486" t="s">
        <v>303</v>
      </c>
      <c r="H18" s="462">
        <v>76946</v>
      </c>
      <c r="I18" s="462">
        <v>131023</v>
      </c>
      <c r="J18" s="462">
        <v>138573</v>
      </c>
      <c r="K18" s="493">
        <f t="shared" si="7"/>
        <v>1.05762347068835</v>
      </c>
      <c r="L18" s="484">
        <f t="shared" si="8"/>
        <v>0.800912328126218</v>
      </c>
      <c r="M18" s="486" t="s">
        <v>304</v>
      </c>
      <c r="N18" s="496"/>
      <c r="O18" s="497"/>
      <c r="P18" s="497"/>
    </row>
    <row r="19" s="440" customFormat="true" ht="33" customHeight="true" spans="1:16">
      <c r="A19" s="463" t="s">
        <v>305</v>
      </c>
      <c r="B19" s="462">
        <v>70563</v>
      </c>
      <c r="C19" s="462">
        <v>73686</v>
      </c>
      <c r="D19" s="462">
        <v>75933</v>
      </c>
      <c r="E19" s="210">
        <f t="shared" si="5"/>
        <v>1.03049425942513</v>
      </c>
      <c r="F19" s="484">
        <f t="shared" si="6"/>
        <v>0.0761022065388376</v>
      </c>
      <c r="G19" s="487" t="s">
        <v>306</v>
      </c>
      <c r="H19" s="462">
        <v>50467</v>
      </c>
      <c r="I19" s="462">
        <v>62511</v>
      </c>
      <c r="J19" s="462">
        <v>52053</v>
      </c>
      <c r="K19" s="493">
        <f t="shared" si="7"/>
        <v>0.83270144454576</v>
      </c>
      <c r="L19" s="484">
        <f t="shared" si="8"/>
        <v>0.0314264767075515</v>
      </c>
      <c r="M19" s="486"/>
      <c r="N19" s="496"/>
      <c r="O19" s="497"/>
      <c r="P19" s="497"/>
    </row>
    <row r="20" s="440" customFormat="true" ht="33" customHeight="true" spans="1:16">
      <c r="A20" s="463" t="s">
        <v>307</v>
      </c>
      <c r="B20" s="462">
        <v>0</v>
      </c>
      <c r="C20" s="462">
        <v>0</v>
      </c>
      <c r="D20" s="462">
        <v>0</v>
      </c>
      <c r="E20" s="210"/>
      <c r="F20" s="484"/>
      <c r="G20" s="488"/>
      <c r="H20" s="462">
        <v>0</v>
      </c>
      <c r="I20" s="462">
        <v>0</v>
      </c>
      <c r="J20" s="462">
        <v>0</v>
      </c>
      <c r="K20" s="493"/>
      <c r="L20" s="484"/>
      <c r="M20" s="486"/>
      <c r="N20" s="496"/>
      <c r="O20" s="497"/>
      <c r="P20" s="497"/>
    </row>
    <row r="21" s="440" customFormat="true" ht="33" customHeight="true" spans="1:16">
      <c r="A21" s="461" t="s">
        <v>308</v>
      </c>
      <c r="B21" s="462">
        <v>64858</v>
      </c>
      <c r="C21" s="462">
        <v>70502</v>
      </c>
      <c r="D21" s="462">
        <v>78304</v>
      </c>
      <c r="E21" s="210">
        <f t="shared" ref="E21:E25" si="9">(D21/C21)</f>
        <v>1.11066352727582</v>
      </c>
      <c r="F21" s="484">
        <f t="shared" ref="F21:F25" si="10">(D21-B21)/B21</f>
        <v>0.207314440778316</v>
      </c>
      <c r="G21" s="486" t="s">
        <v>309</v>
      </c>
      <c r="H21" s="462">
        <v>60061</v>
      </c>
      <c r="I21" s="462">
        <v>70412</v>
      </c>
      <c r="J21" s="462">
        <v>78304</v>
      </c>
      <c r="K21" s="493">
        <f t="shared" ref="K21:K25" si="11">J21/I21</f>
        <v>1.11208316764188</v>
      </c>
      <c r="L21" s="484">
        <f t="shared" ref="L21:L25" si="12">(J21-H21)/H21</f>
        <v>0.303741196450276</v>
      </c>
      <c r="M21" s="486" t="s">
        <v>310</v>
      </c>
      <c r="N21" s="496"/>
      <c r="O21" s="497"/>
      <c r="P21" s="497"/>
    </row>
    <row r="22" s="440" customFormat="true" ht="33" customHeight="true" spans="1:16">
      <c r="A22" s="466" t="s">
        <v>311</v>
      </c>
      <c r="B22" s="462">
        <v>28393</v>
      </c>
      <c r="C22" s="462">
        <v>24755</v>
      </c>
      <c r="D22" s="462">
        <v>28291</v>
      </c>
      <c r="E22" s="210">
        <f t="shared" si="9"/>
        <v>1.14283983033731</v>
      </c>
      <c r="F22" s="484">
        <f t="shared" si="10"/>
        <v>-0.00359243475504526</v>
      </c>
      <c r="G22" s="66" t="s">
        <v>312</v>
      </c>
      <c r="H22" s="462">
        <v>60060</v>
      </c>
      <c r="I22" s="462">
        <v>65069</v>
      </c>
      <c r="J22" s="462">
        <v>64558</v>
      </c>
      <c r="K22" s="493">
        <f t="shared" si="11"/>
        <v>0.992146798014416</v>
      </c>
      <c r="L22" s="484">
        <f t="shared" si="12"/>
        <v>0.0748917748917749</v>
      </c>
      <c r="M22" s="491"/>
      <c r="N22" s="496">
        <v>0</v>
      </c>
      <c r="O22" s="497">
        <v>0</v>
      </c>
      <c r="P22" s="497">
        <v>0</v>
      </c>
    </row>
    <row r="23" s="440" customFormat="true" ht="33" customHeight="true" spans="1:16">
      <c r="A23" s="467" t="s">
        <v>313</v>
      </c>
      <c r="B23" s="462">
        <v>5675</v>
      </c>
      <c r="C23" s="462">
        <v>44472</v>
      </c>
      <c r="D23" s="462">
        <v>49863</v>
      </c>
      <c r="E23" s="210">
        <f t="shared" si="9"/>
        <v>1.12122234214787</v>
      </c>
      <c r="F23" s="484">
        <f t="shared" si="10"/>
        <v>7.78643171806167</v>
      </c>
      <c r="G23" s="490"/>
      <c r="H23" s="462"/>
      <c r="I23" s="462"/>
      <c r="J23" s="462"/>
      <c r="K23" s="493"/>
      <c r="L23" s="484"/>
      <c r="M23" s="492"/>
      <c r="N23" s="496">
        <v>0</v>
      </c>
      <c r="O23" s="497">
        <v>0</v>
      </c>
      <c r="P23" s="497">
        <v>0</v>
      </c>
    </row>
    <row r="24" s="440" customFormat="true" ht="33" customHeight="true" spans="1:16">
      <c r="A24" s="468" t="s">
        <v>314</v>
      </c>
      <c r="B24" s="462">
        <v>3665</v>
      </c>
      <c r="C24" s="462">
        <v>4072</v>
      </c>
      <c r="D24" s="462">
        <v>4213</v>
      </c>
      <c r="E24" s="210">
        <f t="shared" si="9"/>
        <v>1.03462671905697</v>
      </c>
      <c r="F24" s="484">
        <f t="shared" si="10"/>
        <v>0.149522510231924</v>
      </c>
      <c r="G24" s="491" t="s">
        <v>315</v>
      </c>
      <c r="H24" s="462">
        <v>1896</v>
      </c>
      <c r="I24" s="462">
        <v>2762</v>
      </c>
      <c r="J24" s="462">
        <v>2842</v>
      </c>
      <c r="K24" s="493">
        <f t="shared" si="11"/>
        <v>1.02896451846488</v>
      </c>
      <c r="L24" s="484">
        <f t="shared" si="12"/>
        <v>0.498945147679325</v>
      </c>
      <c r="M24" s="491" t="s">
        <v>316</v>
      </c>
      <c r="N24" s="496"/>
      <c r="O24" s="497"/>
      <c r="P24" s="497"/>
    </row>
    <row r="25" s="440" customFormat="true" ht="33" customHeight="true" spans="1:16">
      <c r="A25" s="469" t="s">
        <v>317</v>
      </c>
      <c r="B25" s="462">
        <v>7657</v>
      </c>
      <c r="C25" s="462">
        <v>9008</v>
      </c>
      <c r="D25" s="462">
        <v>8044</v>
      </c>
      <c r="E25" s="210">
        <f t="shared" si="9"/>
        <v>0.892984014209592</v>
      </c>
      <c r="F25" s="484">
        <f t="shared" si="10"/>
        <v>0.0505419877236516</v>
      </c>
      <c r="G25" s="492" t="s">
        <v>318</v>
      </c>
      <c r="H25" s="462">
        <v>8652</v>
      </c>
      <c r="I25" s="462">
        <v>9488</v>
      </c>
      <c r="J25" s="462">
        <v>10071</v>
      </c>
      <c r="K25" s="493">
        <f t="shared" si="11"/>
        <v>1.06144603709949</v>
      </c>
      <c r="L25" s="484">
        <f t="shared" si="12"/>
        <v>0.164008321775312</v>
      </c>
      <c r="M25" s="498" t="s">
        <v>319</v>
      </c>
      <c r="N25" s="496"/>
      <c r="O25" s="497"/>
      <c r="P25" s="497"/>
    </row>
  </sheetData>
  <mergeCells count="19">
    <mergeCell ref="A2:P2"/>
    <mergeCell ref="A3:P3"/>
    <mergeCell ref="A4:F4"/>
    <mergeCell ref="G4:L4"/>
    <mergeCell ref="M4:P4"/>
    <mergeCell ref="E5:F5"/>
    <mergeCell ref="K5:L5"/>
    <mergeCell ref="A5:A6"/>
    <mergeCell ref="B5:B6"/>
    <mergeCell ref="C5:C6"/>
    <mergeCell ref="D5:D6"/>
    <mergeCell ref="G5:G6"/>
    <mergeCell ref="H5:H6"/>
    <mergeCell ref="I5:I6"/>
    <mergeCell ref="J5:J6"/>
    <mergeCell ref="M5:M6"/>
    <mergeCell ref="N5:N6"/>
    <mergeCell ref="O5:O6"/>
    <mergeCell ref="P5:P6"/>
  </mergeCells>
  <printOptions horizontalCentered="true"/>
  <pageMargins left="0.590277777777778" right="0.590277777777778" top="1.14166666666667" bottom="0.786805555555556" header="0.393055555555556" footer="0.393055555555556"/>
  <pageSetup paperSize="8" scale="69" fitToHeight="0" orientation="landscape" blackAndWhite="tru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2"/>
    <pageSetUpPr fitToPage="true"/>
  </sheetPr>
  <dimension ref="A1:L73"/>
  <sheetViews>
    <sheetView showGridLines="0" showZeros="0" zoomScale="73" zoomScaleNormal="73" workbookViewId="0">
      <pane xSplit="1" ySplit="7" topLeftCell="C38" activePane="bottomRight" state="frozen"/>
      <selection/>
      <selection pane="topRight"/>
      <selection pane="bottomLeft"/>
      <selection pane="bottomRight" activeCell="H51" sqref="H51"/>
    </sheetView>
  </sheetViews>
  <sheetFormatPr defaultColWidth="9" defaultRowHeight="20.25"/>
  <cols>
    <col min="1" max="1" width="52.625" style="587" customWidth="true"/>
    <col min="2" max="3" width="19.625" style="588" customWidth="true"/>
    <col min="4" max="4" width="19.625" style="589" customWidth="true"/>
    <col min="5" max="5" width="14.2083333333333" style="589" customWidth="true"/>
    <col min="6" max="6" width="15.4083333333333" style="589" customWidth="true"/>
    <col min="7" max="7" width="52.625" style="590" customWidth="true"/>
    <col min="8" max="10" width="19.625" style="589" customWidth="true"/>
    <col min="11" max="11" width="15.0666666666667" style="589" customWidth="true"/>
    <col min="12" max="12" width="16.0916666666667" style="591" customWidth="true"/>
    <col min="13" max="16378" width="9" style="582"/>
    <col min="16379" max="16384" width="9" style="262"/>
  </cols>
  <sheetData>
    <row r="1" s="580" customFormat="true" ht="20" customHeight="true" spans="1:12">
      <c r="A1" s="592" t="s">
        <v>320</v>
      </c>
      <c r="B1" s="588"/>
      <c r="C1" s="588"/>
      <c r="D1" s="589"/>
      <c r="E1" s="589"/>
      <c r="F1" s="589"/>
      <c r="G1" s="582"/>
      <c r="H1" s="589"/>
      <c r="I1" s="589"/>
      <c r="J1" s="589"/>
      <c r="K1" s="589"/>
      <c r="L1" s="591"/>
    </row>
    <row r="2" s="581" customFormat="true" ht="33.75" spans="1:12">
      <c r="A2" s="593" t="s">
        <v>19</v>
      </c>
      <c r="B2" s="593"/>
      <c r="C2" s="593"/>
      <c r="D2" s="593"/>
      <c r="E2" s="593"/>
      <c r="F2" s="593"/>
      <c r="G2" s="593"/>
      <c r="H2" s="593"/>
      <c r="I2" s="593"/>
      <c r="J2" s="626"/>
      <c r="K2" s="593"/>
      <c r="L2" s="627"/>
    </row>
    <row r="3" s="582" customFormat="true" ht="14" customHeight="true" spans="1:12">
      <c r="A3" s="594"/>
      <c r="B3" s="588"/>
      <c r="C3" s="588"/>
      <c r="D3" s="589"/>
      <c r="E3" s="589"/>
      <c r="F3" s="589"/>
      <c r="G3" s="590"/>
      <c r="H3" s="589"/>
      <c r="I3" s="589"/>
      <c r="J3" s="589"/>
      <c r="K3" s="589"/>
      <c r="L3" s="628" t="s">
        <v>56</v>
      </c>
    </row>
    <row r="4" s="509" customFormat="true" ht="20" customHeight="true" spans="1:12">
      <c r="A4" s="595" t="s">
        <v>57</v>
      </c>
      <c r="B4" s="529"/>
      <c r="C4" s="530"/>
      <c r="D4" s="531"/>
      <c r="E4" s="531"/>
      <c r="F4" s="531"/>
      <c r="G4" s="560" t="s">
        <v>58</v>
      </c>
      <c r="H4" s="573"/>
      <c r="I4" s="573"/>
      <c r="J4" s="573"/>
      <c r="K4" s="573"/>
      <c r="L4" s="559"/>
    </row>
    <row r="5" s="509" customFormat="true" ht="30" customHeight="true" spans="1:12">
      <c r="A5" s="532" t="s">
        <v>59</v>
      </c>
      <c r="B5" s="533" t="s">
        <v>60</v>
      </c>
      <c r="C5" s="534" t="s">
        <v>61</v>
      </c>
      <c r="D5" s="535" t="s">
        <v>62</v>
      </c>
      <c r="E5" s="565" t="s">
        <v>63</v>
      </c>
      <c r="F5" s="565"/>
      <c r="G5" s="564" t="s">
        <v>64</v>
      </c>
      <c r="H5" s="533" t="s">
        <v>60</v>
      </c>
      <c r="I5" s="534" t="s">
        <v>61</v>
      </c>
      <c r="J5" s="534" t="s">
        <v>62</v>
      </c>
      <c r="K5" s="562" t="s">
        <v>63</v>
      </c>
      <c r="L5" s="563"/>
    </row>
    <row r="6" s="509" customFormat="true" ht="40" customHeight="true" spans="1:12">
      <c r="A6" s="532"/>
      <c r="B6" s="533"/>
      <c r="C6" s="534"/>
      <c r="D6" s="535"/>
      <c r="E6" s="565" t="s">
        <v>65</v>
      </c>
      <c r="F6" s="565" t="s">
        <v>66</v>
      </c>
      <c r="G6" s="564"/>
      <c r="H6" s="533"/>
      <c r="I6" s="534"/>
      <c r="J6" s="534"/>
      <c r="K6" s="565" t="s">
        <v>65</v>
      </c>
      <c r="L6" s="565" t="s">
        <v>66</v>
      </c>
    </row>
    <row r="7" s="509" customFormat="true" ht="24" customHeight="true" spans="1:12">
      <c r="A7" s="532" t="s">
        <v>67</v>
      </c>
      <c r="B7" s="533">
        <v>1</v>
      </c>
      <c r="C7" s="534">
        <v>2</v>
      </c>
      <c r="D7" s="535">
        <v>3</v>
      </c>
      <c r="E7" s="535">
        <v>4</v>
      </c>
      <c r="F7" s="535">
        <v>5</v>
      </c>
      <c r="G7" s="532" t="s">
        <v>67</v>
      </c>
      <c r="H7" s="534">
        <v>6</v>
      </c>
      <c r="I7" s="534">
        <v>7</v>
      </c>
      <c r="J7" s="534">
        <v>8</v>
      </c>
      <c r="K7" s="535">
        <v>9</v>
      </c>
      <c r="L7" s="535">
        <v>10</v>
      </c>
    </row>
    <row r="8" s="583" customFormat="true" ht="24" customHeight="true" spans="1:12">
      <c r="A8" s="596" t="s">
        <v>68</v>
      </c>
      <c r="B8" s="597">
        <v>579789</v>
      </c>
      <c r="C8" s="597">
        <v>641704.26873951</v>
      </c>
      <c r="D8" s="597">
        <f>D9+D24</f>
        <v>592999</v>
      </c>
      <c r="E8" s="616">
        <f t="shared" ref="E8:E27" si="0">D8/C8</f>
        <v>0.924100132861542</v>
      </c>
      <c r="F8" s="617">
        <f t="shared" ref="F8:F31" si="1">D8/B8-1</f>
        <v>0.0227841507858892</v>
      </c>
      <c r="G8" s="596" t="s">
        <v>69</v>
      </c>
      <c r="H8" s="597">
        <v>1200532</v>
      </c>
      <c r="I8" s="597">
        <v>1566863.111</v>
      </c>
      <c r="J8" s="597">
        <f>SUM(J9:J31)</f>
        <v>1500142</v>
      </c>
      <c r="K8" s="616">
        <f>J8/I8</f>
        <v>0.957417396241196</v>
      </c>
      <c r="L8" s="616">
        <f>J8/H8-1</f>
        <v>0.249564359800488</v>
      </c>
    </row>
    <row r="9" s="580" customFormat="true" ht="24" customHeight="true" spans="1:12">
      <c r="A9" s="598" t="s">
        <v>70</v>
      </c>
      <c r="B9" s="599">
        <v>460370</v>
      </c>
      <c r="C9" s="599">
        <v>506107.3</v>
      </c>
      <c r="D9" s="599">
        <f>SUM(D10:D23)</f>
        <v>411301</v>
      </c>
      <c r="E9" s="618">
        <f t="shared" si="0"/>
        <v>0.812675493912062</v>
      </c>
      <c r="F9" s="618">
        <f t="shared" si="1"/>
        <v>-0.106586006907487</v>
      </c>
      <c r="G9" s="619" t="s">
        <v>71</v>
      </c>
      <c r="H9" s="606">
        <v>96585</v>
      </c>
      <c r="I9" s="606">
        <v>74244.255</v>
      </c>
      <c r="J9" s="606">
        <v>73692</v>
      </c>
      <c r="K9" s="629">
        <f>J9/I9</f>
        <v>0.992561646689027</v>
      </c>
      <c r="L9" s="618">
        <f>J9/H9-1</f>
        <v>-0.237024382668116</v>
      </c>
    </row>
    <row r="10" s="580" customFormat="true" ht="24" customHeight="true" spans="1:12">
      <c r="A10" s="600" t="s">
        <v>72</v>
      </c>
      <c r="B10" s="599">
        <v>179591</v>
      </c>
      <c r="C10" s="599">
        <v>180950</v>
      </c>
      <c r="D10" s="599">
        <v>109277</v>
      </c>
      <c r="E10" s="618">
        <f t="shared" si="0"/>
        <v>0.603907156673114</v>
      </c>
      <c r="F10" s="618">
        <f t="shared" si="1"/>
        <v>-0.391522960504702</v>
      </c>
      <c r="G10" s="619" t="s">
        <v>73</v>
      </c>
      <c r="H10" s="606">
        <v>0</v>
      </c>
      <c r="I10" s="606">
        <v>0</v>
      </c>
      <c r="J10" s="606">
        <v>0</v>
      </c>
      <c r="K10" s="629"/>
      <c r="L10" s="618"/>
    </row>
    <row r="11" s="580" customFormat="true" ht="24" customHeight="true" spans="1:12">
      <c r="A11" s="600" t="s">
        <v>74</v>
      </c>
      <c r="B11" s="599">
        <v>82168</v>
      </c>
      <c r="C11" s="599">
        <v>99593</v>
      </c>
      <c r="D11" s="599">
        <v>122021</v>
      </c>
      <c r="E11" s="618">
        <f t="shared" si="0"/>
        <v>1.22519654995833</v>
      </c>
      <c r="F11" s="618">
        <f t="shared" si="1"/>
        <v>0.48501849868562</v>
      </c>
      <c r="G11" s="619" t="s">
        <v>75</v>
      </c>
      <c r="H11" s="606">
        <v>1776</v>
      </c>
      <c r="I11" s="606">
        <v>795.1</v>
      </c>
      <c r="J11" s="606">
        <v>2246</v>
      </c>
      <c r="K11" s="629">
        <f t="shared" ref="K11:K31" si="2">J11/I11</f>
        <v>2.82480191170922</v>
      </c>
      <c r="L11" s="618">
        <f t="shared" ref="L11:L31" si="3">J11/H11-1</f>
        <v>0.26463963963964</v>
      </c>
    </row>
    <row r="12" s="580" customFormat="true" ht="24" customHeight="true" spans="1:12">
      <c r="A12" s="600" t="s">
        <v>76</v>
      </c>
      <c r="B12" s="599">
        <v>41920</v>
      </c>
      <c r="C12" s="599">
        <v>46296</v>
      </c>
      <c r="D12" s="599">
        <v>26943</v>
      </c>
      <c r="E12" s="618">
        <f t="shared" si="0"/>
        <v>0.581972524624158</v>
      </c>
      <c r="F12" s="618">
        <f t="shared" si="1"/>
        <v>-0.357275763358779</v>
      </c>
      <c r="G12" s="619" t="s">
        <v>77</v>
      </c>
      <c r="H12" s="606">
        <v>39505</v>
      </c>
      <c r="I12" s="606">
        <v>49500.526</v>
      </c>
      <c r="J12" s="606">
        <v>49547</v>
      </c>
      <c r="K12" s="629">
        <f t="shared" si="2"/>
        <v>1.00093885871031</v>
      </c>
      <c r="L12" s="618">
        <f t="shared" si="3"/>
        <v>0.254195671433996</v>
      </c>
    </row>
    <row r="13" s="580" customFormat="true" ht="24" customHeight="true" spans="1:12">
      <c r="A13" s="600" t="s">
        <v>78</v>
      </c>
      <c r="B13" s="599">
        <v>340</v>
      </c>
      <c r="C13" s="599">
        <v>320</v>
      </c>
      <c r="D13" s="599">
        <v>270</v>
      </c>
      <c r="E13" s="618">
        <f t="shared" si="0"/>
        <v>0.84375</v>
      </c>
      <c r="F13" s="618">
        <f t="shared" si="1"/>
        <v>-0.205882352941177</v>
      </c>
      <c r="G13" s="619" t="s">
        <v>79</v>
      </c>
      <c r="H13" s="606">
        <v>225837</v>
      </c>
      <c r="I13" s="606">
        <v>235247.2</v>
      </c>
      <c r="J13" s="606">
        <v>267032</v>
      </c>
      <c r="K13" s="629">
        <f t="shared" si="2"/>
        <v>1.13511234140088</v>
      </c>
      <c r="L13" s="618">
        <f t="shared" si="3"/>
        <v>0.182410322489229</v>
      </c>
    </row>
    <row r="14" s="580" customFormat="true" ht="24" customHeight="true" spans="1:12">
      <c r="A14" s="600" t="s">
        <v>80</v>
      </c>
      <c r="B14" s="599">
        <v>50589</v>
      </c>
      <c r="C14" s="599">
        <v>63915</v>
      </c>
      <c r="D14" s="599">
        <v>50774</v>
      </c>
      <c r="E14" s="618">
        <f t="shared" si="0"/>
        <v>0.794398810920754</v>
      </c>
      <c r="F14" s="618">
        <f t="shared" si="1"/>
        <v>0.00365692146514074</v>
      </c>
      <c r="G14" s="619" t="s">
        <v>81</v>
      </c>
      <c r="H14" s="606">
        <v>3990</v>
      </c>
      <c r="I14" s="606">
        <v>20911.87</v>
      </c>
      <c r="J14" s="606">
        <v>21069</v>
      </c>
      <c r="K14" s="629">
        <f t="shared" si="2"/>
        <v>1.00751391434625</v>
      </c>
      <c r="L14" s="618">
        <f t="shared" si="3"/>
        <v>4.28045112781955</v>
      </c>
    </row>
    <row r="15" s="580" customFormat="true" ht="24" customHeight="true" spans="1:12">
      <c r="A15" s="600" t="s">
        <v>82</v>
      </c>
      <c r="B15" s="599">
        <v>9606</v>
      </c>
      <c r="C15" s="599">
        <v>10960</v>
      </c>
      <c r="D15" s="599">
        <v>10780</v>
      </c>
      <c r="E15" s="618">
        <f t="shared" si="0"/>
        <v>0.983576642335766</v>
      </c>
      <c r="F15" s="618">
        <f t="shared" si="1"/>
        <v>0.122215282115345</v>
      </c>
      <c r="G15" s="619" t="s">
        <v>83</v>
      </c>
      <c r="H15" s="606">
        <v>13829</v>
      </c>
      <c r="I15" s="606">
        <v>23593.24</v>
      </c>
      <c r="J15" s="606">
        <v>15511</v>
      </c>
      <c r="K15" s="629">
        <f t="shared" si="2"/>
        <v>0.657434078575049</v>
      </c>
      <c r="L15" s="618">
        <f t="shared" si="3"/>
        <v>0.121628461927833</v>
      </c>
    </row>
    <row r="16" s="580" customFormat="true" ht="24" customHeight="true" spans="1:12">
      <c r="A16" s="600" t="s">
        <v>84</v>
      </c>
      <c r="B16" s="599">
        <v>28783</v>
      </c>
      <c r="C16" s="599">
        <v>29165</v>
      </c>
      <c r="D16" s="599">
        <v>48092</v>
      </c>
      <c r="E16" s="618">
        <f t="shared" si="0"/>
        <v>1.64896279787416</v>
      </c>
      <c r="F16" s="618">
        <f t="shared" si="1"/>
        <v>0.670847375186742</v>
      </c>
      <c r="G16" s="619" t="s">
        <v>85</v>
      </c>
      <c r="H16" s="606">
        <v>130630</v>
      </c>
      <c r="I16" s="606">
        <v>121502.99</v>
      </c>
      <c r="J16" s="606">
        <v>150639</v>
      </c>
      <c r="K16" s="629">
        <f t="shared" si="2"/>
        <v>1.23979665027173</v>
      </c>
      <c r="L16" s="618">
        <f t="shared" si="3"/>
        <v>0.153173084283855</v>
      </c>
    </row>
    <row r="17" s="580" customFormat="true" ht="24" customHeight="true" spans="1:12">
      <c r="A17" s="600" t="s">
        <v>86</v>
      </c>
      <c r="B17" s="599">
        <v>23921</v>
      </c>
      <c r="C17" s="599">
        <v>27563.5</v>
      </c>
      <c r="D17" s="599">
        <v>19363</v>
      </c>
      <c r="E17" s="618">
        <f t="shared" si="0"/>
        <v>0.702486984599198</v>
      </c>
      <c r="F17" s="618">
        <f t="shared" si="1"/>
        <v>-0.19054387358388</v>
      </c>
      <c r="G17" s="619" t="s">
        <v>87</v>
      </c>
      <c r="H17" s="620">
        <v>85261</v>
      </c>
      <c r="I17" s="606">
        <v>101865.04</v>
      </c>
      <c r="J17" s="606">
        <v>157057</v>
      </c>
      <c r="K17" s="629">
        <f t="shared" si="2"/>
        <v>1.54181454206468</v>
      </c>
      <c r="L17" s="618">
        <f t="shared" si="3"/>
        <v>0.842073163580066</v>
      </c>
    </row>
    <row r="18" s="580" customFormat="true" ht="24" customHeight="true" spans="1:12">
      <c r="A18" s="600" t="s">
        <v>88</v>
      </c>
      <c r="B18" s="599">
        <v>20840</v>
      </c>
      <c r="C18" s="599">
        <v>22740</v>
      </c>
      <c r="D18" s="599">
        <v>10270</v>
      </c>
      <c r="E18" s="618">
        <f t="shared" si="0"/>
        <v>0.451627088830255</v>
      </c>
      <c r="F18" s="618">
        <f t="shared" si="1"/>
        <v>-0.507197696737044</v>
      </c>
      <c r="G18" s="619" t="s">
        <v>89</v>
      </c>
      <c r="H18" s="621">
        <v>38654</v>
      </c>
      <c r="I18" s="606">
        <v>32497.3</v>
      </c>
      <c r="J18" s="606">
        <v>54658</v>
      </c>
      <c r="K18" s="629">
        <f t="shared" si="2"/>
        <v>1.681924344484</v>
      </c>
      <c r="L18" s="618">
        <f t="shared" si="3"/>
        <v>0.414032182956486</v>
      </c>
    </row>
    <row r="19" s="580" customFormat="true" ht="24" customHeight="true" spans="1:12">
      <c r="A19" s="600" t="s">
        <v>90</v>
      </c>
      <c r="B19" s="599">
        <v>1880</v>
      </c>
      <c r="C19" s="599">
        <v>1680</v>
      </c>
      <c r="D19" s="599">
        <v>2091</v>
      </c>
      <c r="E19" s="618">
        <f t="shared" si="0"/>
        <v>1.24464285714286</v>
      </c>
      <c r="F19" s="618">
        <f t="shared" si="1"/>
        <v>0.112234042553192</v>
      </c>
      <c r="G19" s="619" t="s">
        <v>91</v>
      </c>
      <c r="H19" s="621">
        <v>136701</v>
      </c>
      <c r="I19" s="606">
        <v>219155.29</v>
      </c>
      <c r="J19" s="606">
        <v>185116</v>
      </c>
      <c r="K19" s="629">
        <f t="shared" si="2"/>
        <v>0.8446795877024</v>
      </c>
      <c r="L19" s="618">
        <f t="shared" si="3"/>
        <v>0.354167123868882</v>
      </c>
    </row>
    <row r="20" s="580" customFormat="true" ht="24" customHeight="true" spans="1:12">
      <c r="A20" s="600" t="s">
        <v>92</v>
      </c>
      <c r="B20" s="599">
        <v>5360</v>
      </c>
      <c r="C20" s="599">
        <v>5915</v>
      </c>
      <c r="D20" s="599">
        <v>2729</v>
      </c>
      <c r="E20" s="618">
        <f t="shared" si="0"/>
        <v>0.461369399830938</v>
      </c>
      <c r="F20" s="618">
        <f t="shared" si="1"/>
        <v>-0.490858208955224</v>
      </c>
      <c r="G20" s="619" t="s">
        <v>93</v>
      </c>
      <c r="H20" s="621">
        <v>98900</v>
      </c>
      <c r="I20" s="606">
        <v>117441.91</v>
      </c>
      <c r="J20" s="606">
        <v>140162</v>
      </c>
      <c r="K20" s="629">
        <f t="shared" si="2"/>
        <v>1.19345811048202</v>
      </c>
      <c r="L20" s="618">
        <f t="shared" si="3"/>
        <v>0.417209302325581</v>
      </c>
    </row>
    <row r="21" s="580" customFormat="true" ht="24" customHeight="true" spans="1:12">
      <c r="A21" s="600" t="s">
        <v>94</v>
      </c>
      <c r="B21" s="599">
        <v>12965</v>
      </c>
      <c r="C21" s="599">
        <v>14252</v>
      </c>
      <c r="D21" s="599">
        <v>6014</v>
      </c>
      <c r="E21" s="618">
        <f t="shared" si="0"/>
        <v>0.421975863036767</v>
      </c>
      <c r="F21" s="618">
        <f t="shared" si="1"/>
        <v>-0.536135750096413</v>
      </c>
      <c r="G21" s="619" t="s">
        <v>95</v>
      </c>
      <c r="H21" s="621">
        <v>54776</v>
      </c>
      <c r="I21" s="606">
        <v>39026.42</v>
      </c>
      <c r="J21" s="606">
        <v>33884</v>
      </c>
      <c r="K21" s="629">
        <f t="shared" si="2"/>
        <v>0.86823234106536</v>
      </c>
      <c r="L21" s="618">
        <f t="shared" si="3"/>
        <v>-0.381407915875566</v>
      </c>
    </row>
    <row r="22" s="580" customFormat="true" ht="24" customHeight="true" spans="1:12">
      <c r="A22" s="600" t="s">
        <v>96</v>
      </c>
      <c r="B22" s="599">
        <v>2168</v>
      </c>
      <c r="C22" s="599">
        <v>2418</v>
      </c>
      <c r="D22" s="599">
        <v>2172</v>
      </c>
      <c r="E22" s="618">
        <f t="shared" si="0"/>
        <v>0.898263027295285</v>
      </c>
      <c r="F22" s="618">
        <f t="shared" si="1"/>
        <v>0.00184501845018459</v>
      </c>
      <c r="G22" s="619" t="s">
        <v>97</v>
      </c>
      <c r="H22" s="622">
        <v>164904</v>
      </c>
      <c r="I22" s="606">
        <v>209214.56</v>
      </c>
      <c r="J22" s="606">
        <v>177709</v>
      </c>
      <c r="K22" s="629">
        <f t="shared" si="2"/>
        <v>0.849410289608907</v>
      </c>
      <c r="L22" s="618">
        <f t="shared" si="3"/>
        <v>0.0776512395090476</v>
      </c>
    </row>
    <row r="23" s="580" customFormat="true" ht="24" customHeight="true" spans="1:12">
      <c r="A23" s="600" t="s">
        <v>321</v>
      </c>
      <c r="B23" s="599">
        <v>239</v>
      </c>
      <c r="C23" s="599">
        <v>339.8</v>
      </c>
      <c r="D23" s="599">
        <v>505</v>
      </c>
      <c r="E23" s="618">
        <f t="shared" si="0"/>
        <v>1.4861683343143</v>
      </c>
      <c r="F23" s="618">
        <f t="shared" si="1"/>
        <v>1.11297071129707</v>
      </c>
      <c r="G23" s="619" t="s">
        <v>99</v>
      </c>
      <c r="H23" s="606">
        <v>3179</v>
      </c>
      <c r="I23" s="606">
        <v>14214</v>
      </c>
      <c r="J23" s="606">
        <v>6806</v>
      </c>
      <c r="K23" s="629">
        <f t="shared" si="2"/>
        <v>0.478823694948642</v>
      </c>
      <c r="L23" s="618">
        <f t="shared" si="3"/>
        <v>1.14092481912551</v>
      </c>
    </row>
    <row r="24" s="580" customFormat="true" ht="24" customHeight="true" spans="1:12">
      <c r="A24" s="598" t="s">
        <v>100</v>
      </c>
      <c r="B24" s="599">
        <v>119419</v>
      </c>
      <c r="C24" s="599">
        <v>135596.96873951</v>
      </c>
      <c r="D24" s="599">
        <f>SUM(D25:D31)</f>
        <v>181698</v>
      </c>
      <c r="E24" s="618">
        <f t="shared" si="0"/>
        <v>1.33998570682692</v>
      </c>
      <c r="F24" s="618">
        <f t="shared" si="1"/>
        <v>0.521516676575754</v>
      </c>
      <c r="G24" s="619" t="s">
        <v>101</v>
      </c>
      <c r="H24" s="606">
        <v>33</v>
      </c>
      <c r="I24" s="606">
        <v>68</v>
      </c>
      <c r="J24" s="606">
        <v>43</v>
      </c>
      <c r="K24" s="629">
        <f t="shared" si="2"/>
        <v>0.632352941176471</v>
      </c>
      <c r="L24" s="618">
        <f t="shared" si="3"/>
        <v>0.303030303030303</v>
      </c>
    </row>
    <row r="25" s="580" customFormat="true" ht="24" customHeight="true" spans="1:12">
      <c r="A25" s="600" t="s">
        <v>102</v>
      </c>
      <c r="B25" s="601">
        <v>49798</v>
      </c>
      <c r="C25" s="599">
        <v>58317.96873951</v>
      </c>
      <c r="D25" s="599">
        <v>48904</v>
      </c>
      <c r="E25" s="618">
        <f t="shared" si="0"/>
        <v>0.838575160572558</v>
      </c>
      <c r="F25" s="618">
        <f t="shared" si="1"/>
        <v>-0.0179525282139845</v>
      </c>
      <c r="G25" s="619" t="s">
        <v>103</v>
      </c>
      <c r="H25" s="606">
        <v>15181</v>
      </c>
      <c r="I25" s="606">
        <v>5907.87</v>
      </c>
      <c r="J25" s="606">
        <v>39517</v>
      </c>
      <c r="K25" s="629">
        <f t="shared" si="2"/>
        <v>6.68887433203507</v>
      </c>
      <c r="L25" s="618">
        <f t="shared" si="3"/>
        <v>1.60305645214413</v>
      </c>
    </row>
    <row r="26" s="580" customFormat="true" ht="24" customHeight="true" spans="1:12">
      <c r="A26" s="600" t="s">
        <v>104</v>
      </c>
      <c r="B26" s="601">
        <v>7846</v>
      </c>
      <c r="C26" s="599">
        <v>9975</v>
      </c>
      <c r="D26" s="599">
        <v>26514</v>
      </c>
      <c r="E26" s="618">
        <f t="shared" si="0"/>
        <v>2.65804511278195</v>
      </c>
      <c r="F26" s="618">
        <f t="shared" si="1"/>
        <v>2.37930155493245</v>
      </c>
      <c r="G26" s="619" t="s">
        <v>105</v>
      </c>
      <c r="H26" s="606">
        <v>26799</v>
      </c>
      <c r="I26" s="606">
        <v>25486.43</v>
      </c>
      <c r="J26" s="606">
        <v>38511</v>
      </c>
      <c r="K26" s="629">
        <f t="shared" si="2"/>
        <v>1.51103940410642</v>
      </c>
      <c r="L26" s="618">
        <f t="shared" si="3"/>
        <v>0.437031232508676</v>
      </c>
    </row>
    <row r="27" s="580" customFormat="true" ht="24" customHeight="true" spans="1:12">
      <c r="A27" s="600" t="s">
        <v>106</v>
      </c>
      <c r="B27" s="601">
        <v>7908</v>
      </c>
      <c r="C27" s="599">
        <v>3345</v>
      </c>
      <c r="D27" s="599">
        <v>5620</v>
      </c>
      <c r="E27" s="618">
        <f t="shared" si="0"/>
        <v>1.68011958146487</v>
      </c>
      <c r="F27" s="618">
        <f t="shared" si="1"/>
        <v>-0.289327263530602</v>
      </c>
      <c r="G27" s="619" t="s">
        <v>107</v>
      </c>
      <c r="H27" s="606">
        <v>1794</v>
      </c>
      <c r="I27" s="606">
        <v>4738.49</v>
      </c>
      <c r="J27" s="606">
        <v>4774</v>
      </c>
      <c r="K27" s="629">
        <f t="shared" si="2"/>
        <v>1.00749394849414</v>
      </c>
      <c r="L27" s="618">
        <f t="shared" si="3"/>
        <v>1.66109253065775</v>
      </c>
    </row>
    <row r="28" s="580" customFormat="true" ht="24" customHeight="true" spans="1:12">
      <c r="A28" s="600" t="s">
        <v>108</v>
      </c>
      <c r="B28" s="599">
        <v>1092</v>
      </c>
      <c r="C28" s="602">
        <v>0</v>
      </c>
      <c r="D28" s="599">
        <v>0</v>
      </c>
      <c r="E28" s="618"/>
      <c r="F28" s="618">
        <f t="shared" si="1"/>
        <v>-1</v>
      </c>
      <c r="G28" s="619" t="s">
        <v>109</v>
      </c>
      <c r="H28" s="606">
        <v>10890</v>
      </c>
      <c r="I28" s="606">
        <v>11333.19</v>
      </c>
      <c r="J28" s="606">
        <v>10568</v>
      </c>
      <c r="K28" s="629">
        <f t="shared" si="2"/>
        <v>0.932482381394824</v>
      </c>
      <c r="L28" s="618">
        <f t="shared" si="3"/>
        <v>-0.0295684113865932</v>
      </c>
    </row>
    <row r="29" s="580" customFormat="true" ht="24" customHeight="true" spans="1:12">
      <c r="A29" s="600" t="s">
        <v>110</v>
      </c>
      <c r="B29" s="602">
        <v>49726</v>
      </c>
      <c r="C29" s="602">
        <v>62679</v>
      </c>
      <c r="D29" s="599">
        <v>96676</v>
      </c>
      <c r="E29" s="618">
        <f>D29/C29</f>
        <v>1.5423985704941</v>
      </c>
      <c r="F29" s="618">
        <f t="shared" si="1"/>
        <v>0.94417407392511</v>
      </c>
      <c r="G29" s="619" t="s">
        <v>111</v>
      </c>
      <c r="H29" s="606">
        <v>18082</v>
      </c>
      <c r="I29" s="606">
        <v>225056.43</v>
      </c>
      <c r="J29" s="606">
        <v>35480</v>
      </c>
      <c r="K29" s="629">
        <f t="shared" si="2"/>
        <v>0.157649350431801</v>
      </c>
      <c r="L29" s="618">
        <f t="shared" si="3"/>
        <v>0.962172326070125</v>
      </c>
    </row>
    <row r="30" s="583" customFormat="true" ht="24" customHeight="true" spans="1:12">
      <c r="A30" s="600" t="s">
        <v>112</v>
      </c>
      <c r="B30" s="602">
        <v>1216</v>
      </c>
      <c r="C30" s="602">
        <v>1050</v>
      </c>
      <c r="D30" s="599">
        <v>2603</v>
      </c>
      <c r="E30" s="618">
        <f>D30/C30</f>
        <v>2.47904761904762</v>
      </c>
      <c r="F30" s="618">
        <f t="shared" si="1"/>
        <v>1.140625</v>
      </c>
      <c r="G30" s="619" t="s">
        <v>113</v>
      </c>
      <c r="H30" s="606">
        <v>33105</v>
      </c>
      <c r="I30" s="606">
        <v>34703</v>
      </c>
      <c r="J30" s="606">
        <v>35952</v>
      </c>
      <c r="K30" s="629">
        <f t="shared" si="2"/>
        <v>1.03599112468663</v>
      </c>
      <c r="L30" s="618">
        <f t="shared" si="3"/>
        <v>0.0859990937924784</v>
      </c>
    </row>
    <row r="31" s="583" customFormat="true" ht="24" customHeight="true" spans="1:12">
      <c r="A31" s="600" t="s">
        <v>114</v>
      </c>
      <c r="B31" s="602">
        <v>1833</v>
      </c>
      <c r="C31" s="602">
        <v>230</v>
      </c>
      <c r="D31" s="599">
        <v>1381</v>
      </c>
      <c r="E31" s="618">
        <f>D31/C31</f>
        <v>6.00434782608696</v>
      </c>
      <c r="F31" s="618">
        <f t="shared" si="1"/>
        <v>-0.246590289143481</v>
      </c>
      <c r="G31" s="619" t="s">
        <v>115</v>
      </c>
      <c r="H31" s="606">
        <v>121</v>
      </c>
      <c r="I31" s="606">
        <v>360</v>
      </c>
      <c r="J31" s="606">
        <v>169</v>
      </c>
      <c r="K31" s="629">
        <f t="shared" si="2"/>
        <v>0.469444444444444</v>
      </c>
      <c r="L31" s="618">
        <f t="shared" si="3"/>
        <v>0.396694214876033</v>
      </c>
    </row>
    <row r="32" s="584" customFormat="true" ht="24" customHeight="true" spans="1:12">
      <c r="A32" s="603"/>
      <c r="B32" s="603">
        <v>0</v>
      </c>
      <c r="C32" s="603"/>
      <c r="D32" s="604"/>
      <c r="E32" s="618"/>
      <c r="F32" s="618"/>
      <c r="G32" s="619"/>
      <c r="H32" s="606">
        <v>0</v>
      </c>
      <c r="I32" s="606"/>
      <c r="J32" s="606"/>
      <c r="K32" s="629"/>
      <c r="L32" s="618"/>
    </row>
    <row r="33" s="584" customFormat="true" ht="24" customHeight="true" spans="1:12">
      <c r="A33" s="603"/>
      <c r="B33" s="603">
        <v>0</v>
      </c>
      <c r="C33" s="603"/>
      <c r="D33" s="603"/>
      <c r="E33" s="618"/>
      <c r="F33" s="618"/>
      <c r="G33" s="596" t="s">
        <v>116</v>
      </c>
      <c r="H33" s="606">
        <v>0</v>
      </c>
      <c r="I33" s="606">
        <v>15000</v>
      </c>
      <c r="J33" s="606"/>
      <c r="K33" s="629"/>
      <c r="L33" s="618"/>
    </row>
    <row r="34" s="584" customFormat="true" ht="24" customHeight="true" spans="1:12">
      <c r="A34" s="605"/>
      <c r="B34" s="602">
        <v>0</v>
      </c>
      <c r="C34" s="602"/>
      <c r="D34" s="606"/>
      <c r="E34" s="618"/>
      <c r="F34" s="618"/>
      <c r="G34" s="619"/>
      <c r="H34" s="606">
        <v>0</v>
      </c>
      <c r="I34" s="606"/>
      <c r="J34" s="606"/>
      <c r="K34" s="629"/>
      <c r="L34" s="618"/>
    </row>
    <row r="35" s="585" customFormat="true" ht="24" customHeight="true" spans="1:12">
      <c r="A35" s="607" t="s">
        <v>117</v>
      </c>
      <c r="B35" s="608">
        <v>0</v>
      </c>
      <c r="C35" s="608">
        <v>0</v>
      </c>
      <c r="D35" s="608">
        <v>0</v>
      </c>
      <c r="E35" s="618"/>
      <c r="F35" s="618"/>
      <c r="G35" s="607" t="s">
        <v>118</v>
      </c>
      <c r="H35" s="597">
        <v>64110</v>
      </c>
      <c r="I35" s="597">
        <v>141812</v>
      </c>
      <c r="J35" s="597">
        <v>140612</v>
      </c>
      <c r="K35" s="617"/>
      <c r="L35" s="616"/>
    </row>
    <row r="36" s="580" customFormat="true" ht="24" customHeight="true" spans="1:12">
      <c r="A36" s="609" t="s">
        <v>119</v>
      </c>
      <c r="B36" s="610">
        <v>0</v>
      </c>
      <c r="C36" s="610"/>
      <c r="D36" s="610"/>
      <c r="E36" s="618"/>
      <c r="F36" s="618"/>
      <c r="G36" s="619" t="s">
        <v>120</v>
      </c>
      <c r="H36" s="606">
        <v>64110</v>
      </c>
      <c r="I36" s="606">
        <v>141812</v>
      </c>
      <c r="J36" s="606">
        <v>140612</v>
      </c>
      <c r="K36" s="629">
        <f>J36/I36</f>
        <v>0.991538092686091</v>
      </c>
      <c r="L36" s="618">
        <f>J36/H36-1</f>
        <v>1.19329277803775</v>
      </c>
    </row>
    <row r="37" s="580" customFormat="true" ht="24" customHeight="true" spans="1:12">
      <c r="A37" s="609" t="s">
        <v>121</v>
      </c>
      <c r="B37" s="610">
        <v>0</v>
      </c>
      <c r="C37" s="599"/>
      <c r="D37" s="610"/>
      <c r="E37" s="618"/>
      <c r="F37" s="618"/>
      <c r="G37" s="619" t="s">
        <v>122</v>
      </c>
      <c r="H37" s="606">
        <v>0</v>
      </c>
      <c r="I37" s="606"/>
      <c r="J37" s="606"/>
      <c r="K37" s="629"/>
      <c r="L37" s="618"/>
    </row>
    <row r="38" s="585" customFormat="true" ht="22" customHeight="true" spans="1:12">
      <c r="A38" s="607" t="s">
        <v>123</v>
      </c>
      <c r="B38" s="597">
        <v>1144830</v>
      </c>
      <c r="C38" s="597">
        <v>1195417.1741</v>
      </c>
      <c r="D38" s="597">
        <f>D39+D64+D65+D66+D69+D70</f>
        <v>1447551.31</v>
      </c>
      <c r="E38" s="616">
        <f t="shared" ref="E38:E71" si="4">D38/C38</f>
        <v>1.21091727755194</v>
      </c>
      <c r="F38" s="616">
        <f t="shared" ref="F38:F71" si="5">D38/B38-1</f>
        <v>0.264424683140728</v>
      </c>
      <c r="G38" s="623" t="s">
        <v>124</v>
      </c>
      <c r="H38" s="597">
        <v>459977</v>
      </c>
      <c r="I38" s="597">
        <v>113446.31</v>
      </c>
      <c r="J38" s="597">
        <f>J39+J40+J44+J45+J46+J49</f>
        <v>399796.31</v>
      </c>
      <c r="K38" s="617">
        <f>J38/I38</f>
        <v>3.52410148906562</v>
      </c>
      <c r="L38" s="616">
        <f t="shared" ref="L38:L70" si="6">J38/H38-1</f>
        <v>-0.130834128662955</v>
      </c>
    </row>
    <row r="39" s="580" customFormat="true" ht="22" customHeight="true" spans="1:12">
      <c r="A39" s="609" t="s">
        <v>125</v>
      </c>
      <c r="B39" s="610">
        <v>855958</v>
      </c>
      <c r="C39" s="610">
        <v>613303.0641</v>
      </c>
      <c r="D39" s="610">
        <f>D40+D46+D63</f>
        <v>891554.31</v>
      </c>
      <c r="E39" s="618">
        <f t="shared" si="4"/>
        <v>1.45369290027651</v>
      </c>
      <c r="F39" s="618">
        <f t="shared" si="5"/>
        <v>0.0415865147589018</v>
      </c>
      <c r="G39" s="609" t="s">
        <v>322</v>
      </c>
      <c r="H39" s="606">
        <v>101541</v>
      </c>
      <c r="I39" s="606">
        <v>64016.65</v>
      </c>
      <c r="J39" s="606">
        <v>123765</v>
      </c>
      <c r="K39" s="629">
        <f>J39/I39</f>
        <v>1.93332515837677</v>
      </c>
      <c r="L39" s="618">
        <f t="shared" si="6"/>
        <v>0.218867255591338</v>
      </c>
    </row>
    <row r="40" s="580" customFormat="true" ht="22" customHeight="true" spans="1:12">
      <c r="A40" s="611" t="s">
        <v>127</v>
      </c>
      <c r="B40" s="612">
        <v>48359</v>
      </c>
      <c r="C40" s="610">
        <v>48359</v>
      </c>
      <c r="D40" s="610">
        <f>SUM(D41:D45)</f>
        <v>48359</v>
      </c>
      <c r="E40" s="618">
        <f t="shared" si="4"/>
        <v>1</v>
      </c>
      <c r="F40" s="618">
        <f t="shared" si="5"/>
        <v>0</v>
      </c>
      <c r="G40" s="609" t="s">
        <v>323</v>
      </c>
      <c r="H40" s="606">
        <v>44705</v>
      </c>
      <c r="I40" s="606">
        <v>48272.1</v>
      </c>
      <c r="J40" s="606">
        <f>J41+J42</f>
        <v>48272.1</v>
      </c>
      <c r="K40" s="629">
        <f>J40/I40</f>
        <v>1</v>
      </c>
      <c r="L40" s="618">
        <f t="shared" si="6"/>
        <v>0.0797919695783469</v>
      </c>
    </row>
    <row r="41" s="580" customFormat="true" ht="22" customHeight="true" spans="1:12">
      <c r="A41" s="613" t="s">
        <v>129</v>
      </c>
      <c r="B41" s="614">
        <v>2881</v>
      </c>
      <c r="C41" s="610">
        <v>2881</v>
      </c>
      <c r="D41" s="610">
        <v>2881</v>
      </c>
      <c r="E41" s="618">
        <f t="shared" si="4"/>
        <v>1</v>
      </c>
      <c r="F41" s="618">
        <f t="shared" si="5"/>
        <v>0</v>
      </c>
      <c r="G41" s="600" t="s">
        <v>128</v>
      </c>
      <c r="H41" s="606">
        <v>0</v>
      </c>
      <c r="I41" s="606">
        <v>265</v>
      </c>
      <c r="J41" s="606">
        <v>265</v>
      </c>
      <c r="K41" s="629">
        <f>J41/I41</f>
        <v>1</v>
      </c>
      <c r="L41" s="618"/>
    </row>
    <row r="42" s="580" customFormat="true" ht="22" customHeight="true" spans="1:12">
      <c r="A42" s="615" t="s">
        <v>131</v>
      </c>
      <c r="B42" s="614">
        <v>0</v>
      </c>
      <c r="C42" s="610">
        <v>0</v>
      </c>
      <c r="D42" s="610">
        <v>0</v>
      </c>
      <c r="E42" s="618"/>
      <c r="F42" s="618"/>
      <c r="G42" s="600" t="s">
        <v>130</v>
      </c>
      <c r="H42" s="606">
        <v>44705</v>
      </c>
      <c r="I42" s="606">
        <v>48007.1</v>
      </c>
      <c r="J42" s="606">
        <v>48007.1</v>
      </c>
      <c r="K42" s="629">
        <f>J42/I42</f>
        <v>1</v>
      </c>
      <c r="L42" s="618">
        <f t="shared" si="6"/>
        <v>0.0738642210043619</v>
      </c>
    </row>
    <row r="43" s="580" customFormat="true" ht="22" customHeight="true" spans="1:12">
      <c r="A43" s="613" t="s">
        <v>133</v>
      </c>
      <c r="B43" s="614">
        <v>5273</v>
      </c>
      <c r="C43" s="610">
        <v>5273</v>
      </c>
      <c r="D43" s="610">
        <v>5273</v>
      </c>
      <c r="E43" s="618">
        <f t="shared" si="4"/>
        <v>1</v>
      </c>
      <c r="F43" s="618">
        <f t="shared" si="5"/>
        <v>0</v>
      </c>
      <c r="G43" s="609" t="s">
        <v>324</v>
      </c>
      <c r="H43" s="606">
        <v>0</v>
      </c>
      <c r="I43" s="606"/>
      <c r="J43" s="606"/>
      <c r="K43" s="629"/>
      <c r="L43" s="618"/>
    </row>
    <row r="44" s="580" customFormat="true" ht="22" customHeight="true" spans="1:12">
      <c r="A44" s="613" t="s">
        <v>135</v>
      </c>
      <c r="B44" s="614">
        <v>2460</v>
      </c>
      <c r="C44" s="610">
        <v>2460</v>
      </c>
      <c r="D44" s="610">
        <v>2460</v>
      </c>
      <c r="E44" s="618">
        <f t="shared" si="4"/>
        <v>1</v>
      </c>
      <c r="F44" s="618">
        <f t="shared" si="5"/>
        <v>0</v>
      </c>
      <c r="G44" s="609" t="s">
        <v>325</v>
      </c>
      <c r="H44" s="606">
        <v>7144</v>
      </c>
      <c r="I44" s="606"/>
      <c r="J44" s="606">
        <v>18008</v>
      </c>
      <c r="K44" s="629"/>
      <c r="L44" s="618">
        <f t="shared" si="6"/>
        <v>1.52071668533035</v>
      </c>
    </row>
    <row r="45" s="580" customFormat="true" ht="22" customHeight="true" spans="1:12">
      <c r="A45" s="613" t="s">
        <v>137</v>
      </c>
      <c r="B45" s="614">
        <v>37745</v>
      </c>
      <c r="C45" s="610">
        <v>37745</v>
      </c>
      <c r="D45" s="610">
        <v>37745</v>
      </c>
      <c r="E45" s="618">
        <f t="shared" si="4"/>
        <v>1</v>
      </c>
      <c r="F45" s="618">
        <f t="shared" si="5"/>
        <v>0</v>
      </c>
      <c r="G45" s="609" t="s">
        <v>326</v>
      </c>
      <c r="H45" s="624">
        <v>121940</v>
      </c>
      <c r="I45" s="606"/>
      <c r="J45" s="606">
        <v>110574.21</v>
      </c>
      <c r="K45" s="629"/>
      <c r="L45" s="618">
        <f t="shared" si="6"/>
        <v>-0.093208053140889</v>
      </c>
    </row>
    <row r="46" s="580" customFormat="true" ht="22" customHeight="true" spans="1:12">
      <c r="A46" s="611" t="s">
        <v>139</v>
      </c>
      <c r="B46" s="610">
        <v>722396</v>
      </c>
      <c r="C46" s="610">
        <v>541556.309</v>
      </c>
      <c r="D46" s="610">
        <f>SUM(D47:D62)</f>
        <v>772669.65</v>
      </c>
      <c r="E46" s="618">
        <f t="shared" si="4"/>
        <v>1.4267577298227</v>
      </c>
      <c r="F46" s="618">
        <f t="shared" si="5"/>
        <v>0.0695929241025699</v>
      </c>
      <c r="G46" s="609" t="s">
        <v>327</v>
      </c>
      <c r="H46" s="624">
        <v>0</v>
      </c>
      <c r="I46" s="606"/>
      <c r="J46" s="630"/>
      <c r="K46" s="629"/>
      <c r="L46" s="618"/>
    </row>
    <row r="47" s="580" customFormat="true" ht="22" customHeight="true" spans="1:12">
      <c r="A47" s="613" t="s">
        <v>140</v>
      </c>
      <c r="B47" s="612">
        <v>142475</v>
      </c>
      <c r="C47" s="610">
        <v>113577</v>
      </c>
      <c r="D47" s="599">
        <v>121960</v>
      </c>
      <c r="E47" s="618">
        <f t="shared" si="4"/>
        <v>1.07380895779955</v>
      </c>
      <c r="F47" s="618">
        <f t="shared" si="5"/>
        <v>-0.143990173714687</v>
      </c>
      <c r="G47" s="611" t="s">
        <v>328</v>
      </c>
      <c r="H47" s="606">
        <v>0</v>
      </c>
      <c r="I47" s="606"/>
      <c r="J47" s="606"/>
      <c r="K47" s="629"/>
      <c r="L47" s="618"/>
    </row>
    <row r="48" s="580" customFormat="true" ht="22" customHeight="true" spans="1:12">
      <c r="A48" s="615" t="s">
        <v>141</v>
      </c>
      <c r="B48" s="612">
        <v>21202</v>
      </c>
      <c r="C48" s="610">
        <v>19081</v>
      </c>
      <c r="D48" s="599">
        <v>23852</v>
      </c>
      <c r="E48" s="618">
        <f t="shared" si="4"/>
        <v>1.25003930611603</v>
      </c>
      <c r="F48" s="618">
        <f t="shared" si="5"/>
        <v>0.12498820865956</v>
      </c>
      <c r="G48" s="611" t="s">
        <v>329</v>
      </c>
      <c r="H48" s="606">
        <v>0</v>
      </c>
      <c r="I48" s="606"/>
      <c r="J48" s="606"/>
      <c r="K48" s="629"/>
      <c r="L48" s="618"/>
    </row>
    <row r="49" s="580" customFormat="true" ht="22" customHeight="true" spans="1:12">
      <c r="A49" s="615" t="s">
        <v>142</v>
      </c>
      <c r="B49" s="612">
        <v>121304</v>
      </c>
      <c r="C49" s="610">
        <v>97481.129</v>
      </c>
      <c r="D49" s="599">
        <v>179932</v>
      </c>
      <c r="E49" s="618">
        <f t="shared" si="4"/>
        <v>1.84581366512487</v>
      </c>
      <c r="F49" s="618">
        <f t="shared" si="5"/>
        <v>0.483314647497197</v>
      </c>
      <c r="G49" s="609" t="s">
        <v>330</v>
      </c>
      <c r="H49" s="624">
        <v>184647</v>
      </c>
      <c r="I49" s="606">
        <v>1157.56</v>
      </c>
      <c r="J49" s="606">
        <f>J50+J51</f>
        <v>99177</v>
      </c>
      <c r="K49" s="629">
        <f>J49/I49</f>
        <v>85.6776322609627</v>
      </c>
      <c r="L49" s="618">
        <f t="shared" si="6"/>
        <v>-0.462883231246649</v>
      </c>
    </row>
    <row r="50" s="580" customFormat="true" ht="22" customHeight="true" spans="1:12">
      <c r="A50" s="615" t="s">
        <v>143</v>
      </c>
      <c r="B50" s="612">
        <v>0</v>
      </c>
      <c r="C50" s="610"/>
      <c r="D50" s="599"/>
      <c r="E50" s="618"/>
      <c r="F50" s="618"/>
      <c r="G50" s="600" t="s">
        <v>331</v>
      </c>
      <c r="H50" s="606">
        <v>0</v>
      </c>
      <c r="I50" s="606"/>
      <c r="J50" s="606">
        <v>0</v>
      </c>
      <c r="K50" s="629"/>
      <c r="L50" s="618"/>
    </row>
    <row r="51" s="580" customFormat="true" ht="22" customHeight="true" spans="1:12">
      <c r="A51" s="615" t="s">
        <v>144</v>
      </c>
      <c r="B51" s="612">
        <v>850</v>
      </c>
      <c r="C51" s="610">
        <v>765</v>
      </c>
      <c r="D51" s="599">
        <v>837</v>
      </c>
      <c r="E51" s="618">
        <f t="shared" si="4"/>
        <v>1.09411764705882</v>
      </c>
      <c r="F51" s="618">
        <f t="shared" si="5"/>
        <v>-0.0152941176470588</v>
      </c>
      <c r="G51" s="600" t="s">
        <v>332</v>
      </c>
      <c r="H51" s="606">
        <v>184647</v>
      </c>
      <c r="I51" s="606">
        <v>1157.56</v>
      </c>
      <c r="J51" s="606">
        <v>99177</v>
      </c>
      <c r="K51" s="629">
        <f>J51/I51</f>
        <v>85.6776322609627</v>
      </c>
      <c r="L51" s="618">
        <f t="shared" si="6"/>
        <v>-0.462883231246649</v>
      </c>
    </row>
    <row r="52" s="580" customFormat="true" ht="22" customHeight="true" spans="1:12">
      <c r="A52" s="613" t="s">
        <v>145</v>
      </c>
      <c r="B52" s="612">
        <v>17980</v>
      </c>
      <c r="C52" s="599">
        <v>18205</v>
      </c>
      <c r="D52" s="599">
        <v>19620</v>
      </c>
      <c r="E52" s="618">
        <f t="shared" si="4"/>
        <v>1.07772589947817</v>
      </c>
      <c r="F52" s="618">
        <f t="shared" si="5"/>
        <v>0.0912124582869855</v>
      </c>
      <c r="G52" s="625"/>
      <c r="H52" s="625"/>
      <c r="I52" s="625"/>
      <c r="J52" s="395" t="s">
        <v>333</v>
      </c>
      <c r="K52" s="629"/>
      <c r="L52" s="618"/>
    </row>
    <row r="53" s="580" customFormat="true" ht="22" customHeight="true" spans="1:12">
      <c r="A53" s="613" t="s">
        <v>146</v>
      </c>
      <c r="B53" s="612">
        <v>134460</v>
      </c>
      <c r="C53" s="599">
        <v>134260.13</v>
      </c>
      <c r="D53" s="599">
        <v>134260</v>
      </c>
      <c r="E53" s="618">
        <f t="shared" si="4"/>
        <v>0.999999031730418</v>
      </c>
      <c r="F53" s="618">
        <f t="shared" si="5"/>
        <v>-0.00148743120630668</v>
      </c>
      <c r="G53" s="625"/>
      <c r="H53" s="625">
        <v>0</v>
      </c>
      <c r="I53" s="625"/>
      <c r="J53" s="395"/>
      <c r="K53" s="629"/>
      <c r="L53" s="618"/>
    </row>
    <row r="54" s="580" customFormat="true" ht="22" customHeight="true" spans="1:12">
      <c r="A54" s="613" t="s">
        <v>147</v>
      </c>
      <c r="B54" s="612">
        <v>2040</v>
      </c>
      <c r="C54" s="599">
        <v>1848</v>
      </c>
      <c r="D54" s="599">
        <v>2317</v>
      </c>
      <c r="E54" s="618">
        <f t="shared" si="4"/>
        <v>1.25378787878788</v>
      </c>
      <c r="F54" s="618">
        <f t="shared" si="5"/>
        <v>0.13578431372549</v>
      </c>
      <c r="G54" s="625"/>
      <c r="H54" s="625">
        <v>0</v>
      </c>
      <c r="I54" s="625"/>
      <c r="J54" s="395"/>
      <c r="K54" s="629"/>
      <c r="L54" s="618"/>
    </row>
    <row r="55" s="580" customFormat="true" ht="22" customHeight="true" spans="1:12">
      <c r="A55" s="613" t="s">
        <v>148</v>
      </c>
      <c r="B55" s="612">
        <v>12929</v>
      </c>
      <c r="C55" s="599">
        <v>12929</v>
      </c>
      <c r="D55" s="599">
        <v>14251</v>
      </c>
      <c r="E55" s="618">
        <f t="shared" si="4"/>
        <v>1.10225075411865</v>
      </c>
      <c r="F55" s="618">
        <f t="shared" si="5"/>
        <v>0.102250754118648</v>
      </c>
      <c r="G55" s="625"/>
      <c r="H55" s="625">
        <v>0</v>
      </c>
      <c r="I55" s="625"/>
      <c r="J55" s="395"/>
      <c r="K55" s="629"/>
      <c r="L55" s="618"/>
    </row>
    <row r="56" s="580" customFormat="true" ht="22" customHeight="true" spans="1:12">
      <c r="A56" s="613" t="s">
        <v>149</v>
      </c>
      <c r="B56" s="612">
        <v>8005</v>
      </c>
      <c r="C56" s="599">
        <v>6478</v>
      </c>
      <c r="D56" s="599">
        <v>12605</v>
      </c>
      <c r="E56" s="618">
        <f t="shared" si="4"/>
        <v>1.94581661006483</v>
      </c>
      <c r="F56" s="618">
        <f t="shared" si="5"/>
        <v>0.574640849469082</v>
      </c>
      <c r="G56" s="625"/>
      <c r="H56" s="625">
        <v>0</v>
      </c>
      <c r="I56" s="625"/>
      <c r="J56" s="395"/>
      <c r="K56" s="629"/>
      <c r="L56" s="618"/>
    </row>
    <row r="57" s="580" customFormat="true" ht="22" customHeight="true" spans="1:12">
      <c r="A57" s="613" t="s">
        <v>150</v>
      </c>
      <c r="B57" s="612">
        <v>20817</v>
      </c>
      <c r="C57" s="610">
        <v>23320</v>
      </c>
      <c r="D57" s="599">
        <v>25057</v>
      </c>
      <c r="E57" s="618">
        <f t="shared" si="4"/>
        <v>1.07448542024014</v>
      </c>
      <c r="F57" s="618">
        <f t="shared" si="5"/>
        <v>0.20367968487294</v>
      </c>
      <c r="G57" s="613"/>
      <c r="H57" s="606">
        <v>0</v>
      </c>
      <c r="I57" s="606"/>
      <c r="J57" s="606"/>
      <c r="K57" s="629"/>
      <c r="L57" s="618"/>
    </row>
    <row r="58" s="580" customFormat="true" ht="22" customHeight="true" spans="1:12">
      <c r="A58" s="613" t="s">
        <v>151</v>
      </c>
      <c r="B58" s="612">
        <v>143295</v>
      </c>
      <c r="C58" s="610">
        <v>113158.05</v>
      </c>
      <c r="D58" s="599">
        <v>157439.65</v>
      </c>
      <c r="E58" s="618">
        <f t="shared" si="4"/>
        <v>1.39132523050724</v>
      </c>
      <c r="F58" s="618">
        <f t="shared" si="5"/>
        <v>0.0987100038382358</v>
      </c>
      <c r="G58" s="613"/>
      <c r="H58" s="606">
        <v>0</v>
      </c>
      <c r="I58" s="606"/>
      <c r="J58" s="606"/>
      <c r="K58" s="629"/>
      <c r="L58" s="618"/>
    </row>
    <row r="59" s="580" customFormat="true" ht="22" customHeight="true" spans="1:12">
      <c r="A59" s="613" t="s">
        <v>152</v>
      </c>
      <c r="B59" s="612"/>
      <c r="C59" s="610"/>
      <c r="D59" s="599">
        <v>33112</v>
      </c>
      <c r="E59" s="618"/>
      <c r="F59" s="618"/>
      <c r="G59" s="613"/>
      <c r="H59" s="606">
        <v>0</v>
      </c>
      <c r="I59" s="606"/>
      <c r="J59" s="606"/>
      <c r="K59" s="629"/>
      <c r="L59" s="618"/>
    </row>
    <row r="60" s="580" customFormat="true" ht="22" customHeight="true" spans="1:12">
      <c r="A60" s="613" t="s">
        <v>153</v>
      </c>
      <c r="B60" s="612"/>
      <c r="C60" s="610"/>
      <c r="D60" s="599">
        <v>16945</v>
      </c>
      <c r="E60" s="618"/>
      <c r="F60" s="618"/>
      <c r="G60" s="613"/>
      <c r="H60" s="606"/>
      <c r="I60" s="606"/>
      <c r="J60" s="606"/>
      <c r="K60" s="629"/>
      <c r="L60" s="618"/>
    </row>
    <row r="61" s="580" customFormat="true" ht="22" customHeight="true" spans="1:12">
      <c r="A61" s="613" t="s">
        <v>154</v>
      </c>
      <c r="B61" s="612"/>
      <c r="C61" s="610"/>
      <c r="D61" s="599">
        <v>30000</v>
      </c>
      <c r="E61" s="618"/>
      <c r="F61" s="618"/>
      <c r="G61" s="613"/>
      <c r="H61" s="606"/>
      <c r="I61" s="606"/>
      <c r="J61" s="606"/>
      <c r="K61" s="629"/>
      <c r="L61" s="618"/>
    </row>
    <row r="62" s="580" customFormat="true" ht="22" customHeight="true" spans="1:12">
      <c r="A62" s="613" t="s">
        <v>155</v>
      </c>
      <c r="B62" s="612">
        <v>97039</v>
      </c>
      <c r="C62" s="610">
        <v>454</v>
      </c>
      <c r="D62" s="599">
        <v>482</v>
      </c>
      <c r="E62" s="618">
        <f t="shared" si="4"/>
        <v>1.06167400881057</v>
      </c>
      <c r="F62" s="618">
        <f t="shared" si="5"/>
        <v>-0.995032924906481</v>
      </c>
      <c r="G62" s="600"/>
      <c r="H62" s="606"/>
      <c r="I62" s="606"/>
      <c r="J62" s="606"/>
      <c r="K62" s="629"/>
      <c r="L62" s="618"/>
    </row>
    <row r="63" s="580" customFormat="true" ht="22" customHeight="true" spans="1:12">
      <c r="A63" s="611" t="s">
        <v>156</v>
      </c>
      <c r="B63" s="612">
        <v>85203</v>
      </c>
      <c r="C63" s="610">
        <v>23387.7551</v>
      </c>
      <c r="D63" s="599">
        <v>70525.66</v>
      </c>
      <c r="E63" s="618">
        <f t="shared" si="4"/>
        <v>3.01549506134516</v>
      </c>
      <c r="F63" s="618">
        <f t="shared" si="5"/>
        <v>-0.172263183221248</v>
      </c>
      <c r="G63" s="625"/>
      <c r="H63" s="625">
        <v>0</v>
      </c>
      <c r="I63" s="625"/>
      <c r="J63" s="395"/>
      <c r="K63" s="629"/>
      <c r="L63" s="618"/>
    </row>
    <row r="64" s="580" customFormat="true" ht="22" customHeight="true" spans="1:12">
      <c r="A64" s="609" t="s">
        <v>157</v>
      </c>
      <c r="B64" s="612">
        <v>35855</v>
      </c>
      <c r="C64" s="610">
        <v>53904.99</v>
      </c>
      <c r="D64" s="599">
        <v>31197</v>
      </c>
      <c r="E64" s="618">
        <f t="shared" si="4"/>
        <v>0.578740483951486</v>
      </c>
      <c r="F64" s="618">
        <f t="shared" si="5"/>
        <v>-0.129912146144192</v>
      </c>
      <c r="G64" s="625"/>
      <c r="H64" s="625">
        <v>0</v>
      </c>
      <c r="I64" s="625"/>
      <c r="J64" s="395"/>
      <c r="K64" s="629"/>
      <c r="L64" s="618"/>
    </row>
    <row r="65" s="580" customFormat="true" ht="22" customHeight="true" spans="1:12">
      <c r="A65" s="609" t="s">
        <v>158</v>
      </c>
      <c r="B65" s="612">
        <v>91129</v>
      </c>
      <c r="C65" s="610">
        <v>143000</v>
      </c>
      <c r="D65" s="610">
        <v>143000</v>
      </c>
      <c r="E65" s="618">
        <f t="shared" si="4"/>
        <v>1</v>
      </c>
      <c r="F65" s="618">
        <f t="shared" si="5"/>
        <v>0.569204095293485</v>
      </c>
      <c r="G65" s="625"/>
      <c r="H65" s="625">
        <v>0</v>
      </c>
      <c r="I65" s="625"/>
      <c r="J65" s="395"/>
      <c r="K65" s="629"/>
      <c r="L65" s="618"/>
    </row>
    <row r="66" s="580" customFormat="true" ht="22" customHeight="true" spans="1:12">
      <c r="A66" s="609" t="s">
        <v>334</v>
      </c>
      <c r="B66" s="610">
        <v>3297</v>
      </c>
      <c r="C66" s="610">
        <v>3529</v>
      </c>
      <c r="D66" s="610">
        <f>SUM(D67:D68)</f>
        <v>1237</v>
      </c>
      <c r="E66" s="618">
        <f t="shared" si="4"/>
        <v>0.35052422782658</v>
      </c>
      <c r="F66" s="618">
        <f t="shared" si="5"/>
        <v>-0.624810433727631</v>
      </c>
      <c r="G66" s="625"/>
      <c r="H66" s="625">
        <v>0</v>
      </c>
      <c r="I66" s="625"/>
      <c r="J66" s="395"/>
      <c r="K66" s="629"/>
      <c r="L66" s="618"/>
    </row>
    <row r="67" s="586" customFormat="true" ht="22" customHeight="true" spans="1:12">
      <c r="A67" s="600" t="s">
        <v>335</v>
      </c>
      <c r="B67" s="612">
        <v>719</v>
      </c>
      <c r="C67" s="610">
        <v>719</v>
      </c>
      <c r="D67" s="610">
        <v>1037</v>
      </c>
      <c r="E67" s="618">
        <f t="shared" si="4"/>
        <v>1.442280945758</v>
      </c>
      <c r="F67" s="618">
        <f t="shared" si="5"/>
        <v>0.442280945757997</v>
      </c>
      <c r="G67" s="631"/>
      <c r="H67" s="631">
        <v>0</v>
      </c>
      <c r="I67" s="631"/>
      <c r="J67" s="633"/>
      <c r="K67" s="629"/>
      <c r="L67" s="618"/>
    </row>
    <row r="68" s="580" customFormat="true" ht="22" customHeight="true" spans="1:12">
      <c r="A68" s="600" t="s">
        <v>336</v>
      </c>
      <c r="B68" s="612">
        <v>2578</v>
      </c>
      <c r="C68" s="610">
        <v>2810</v>
      </c>
      <c r="D68" s="610">
        <v>200</v>
      </c>
      <c r="E68" s="618">
        <f t="shared" si="4"/>
        <v>0.0711743772241993</v>
      </c>
      <c r="F68" s="618">
        <f t="shared" si="5"/>
        <v>-0.922420480993018</v>
      </c>
      <c r="G68" s="625"/>
      <c r="H68" s="625">
        <v>0</v>
      </c>
      <c r="I68" s="625"/>
      <c r="J68" s="395"/>
      <c r="K68" s="629"/>
      <c r="L68" s="618"/>
    </row>
    <row r="69" s="580" customFormat="true" ht="22" customHeight="true" spans="1:12">
      <c r="A69" s="609" t="s">
        <v>337</v>
      </c>
      <c r="B69" s="610">
        <v>122005</v>
      </c>
      <c r="C69" s="610">
        <v>195916</v>
      </c>
      <c r="D69" s="610">
        <v>195916</v>
      </c>
      <c r="E69" s="618">
        <f t="shared" si="4"/>
        <v>1</v>
      </c>
      <c r="F69" s="618">
        <f t="shared" si="5"/>
        <v>0.605803040858981</v>
      </c>
      <c r="G69" s="625"/>
      <c r="H69" s="625"/>
      <c r="I69" s="625"/>
      <c r="J69" s="395"/>
      <c r="K69" s="629"/>
      <c r="L69" s="618"/>
    </row>
    <row r="70" s="580" customFormat="true" ht="22" customHeight="true" spans="1:12">
      <c r="A70" s="609" t="s">
        <v>338</v>
      </c>
      <c r="B70" s="612">
        <v>36586</v>
      </c>
      <c r="C70" s="610">
        <v>185764.12</v>
      </c>
      <c r="D70" s="610">
        <v>184647</v>
      </c>
      <c r="E70" s="618">
        <f t="shared" si="4"/>
        <v>0.99398635215455</v>
      </c>
      <c r="F70" s="618">
        <f t="shared" si="5"/>
        <v>4.04693051987099</v>
      </c>
      <c r="G70" s="625"/>
      <c r="H70" s="625"/>
      <c r="I70" s="625"/>
      <c r="J70" s="395"/>
      <c r="K70" s="629"/>
      <c r="L70" s="618"/>
    </row>
    <row r="71" s="585" customFormat="true" ht="22" customHeight="true" spans="1:12">
      <c r="A71" s="596" t="s">
        <v>161</v>
      </c>
      <c r="B71" s="597">
        <f>B38+B35+B8</f>
        <v>1724619</v>
      </c>
      <c r="C71" s="597">
        <v>1837121.44283951</v>
      </c>
      <c r="D71" s="597">
        <f>D38+D35+D8</f>
        <v>2040550.31</v>
      </c>
      <c r="E71" s="616">
        <f t="shared" si="4"/>
        <v>1.11073240038289</v>
      </c>
      <c r="F71" s="616">
        <f t="shared" si="5"/>
        <v>0.183189046392276</v>
      </c>
      <c r="G71" s="596" t="s">
        <v>162</v>
      </c>
      <c r="H71" s="597">
        <v>1724619</v>
      </c>
      <c r="I71" s="597">
        <v>1837121.421</v>
      </c>
      <c r="J71" s="597">
        <f>J8+J33+J35+J38</f>
        <v>2040550.31</v>
      </c>
      <c r="K71" s="616">
        <f>J71/I71</f>
        <v>1.11073241358716</v>
      </c>
      <c r="L71" s="616">
        <f>J71/H71-1</f>
        <v>0.183189046392276</v>
      </c>
    </row>
    <row r="72" spans="10:10">
      <c r="J72" s="589">
        <f>J71-D71</f>
        <v>0</v>
      </c>
    </row>
    <row r="73" spans="8:9">
      <c r="H73" s="632"/>
      <c r="I73" s="634"/>
    </row>
  </sheetData>
  <mergeCells count="10">
    <mergeCell ref="E5:F5"/>
    <mergeCell ref="K5:L5"/>
    <mergeCell ref="A5:A6"/>
    <mergeCell ref="B5:B6"/>
    <mergeCell ref="C5:C6"/>
    <mergeCell ref="D5:D6"/>
    <mergeCell ref="G5:G6"/>
    <mergeCell ref="H5:H6"/>
    <mergeCell ref="I5:I6"/>
    <mergeCell ref="J5:J6"/>
  </mergeCells>
  <printOptions horizontalCentered="true"/>
  <pageMargins left="0.590277777777778" right="0.590277777777778" top="1.14166666666667" bottom="0.786805555555556" header="0.393055555555556" footer="0.393055555555556"/>
  <pageSetup paperSize="8" scale="70" fitToHeight="0" orientation="landscape" blackAndWhite="true" horizontalDpi="600"/>
  <headerFooter alignWithMargins="0">
    <oddFooter>&amp;C第 &amp;P 页，共 &amp;N 页</oddFooter>
  </headerFooter>
  <rowBreaks count="1" manualBreakCount="1">
    <brk id="37" max="11"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13"/>
    <pageSetUpPr fitToPage="true"/>
  </sheetPr>
  <dimension ref="A1:O66"/>
  <sheetViews>
    <sheetView showZeros="0" zoomScale="85" zoomScaleNormal="85" workbookViewId="0">
      <pane xSplit="1" ySplit="8" topLeftCell="B15" activePane="bottomRight" state="frozen"/>
      <selection/>
      <selection pane="topRight"/>
      <selection pane="bottomLeft"/>
      <selection pane="bottomRight" activeCell="C20" sqref="C20"/>
    </sheetView>
  </sheetViews>
  <sheetFormatPr defaultColWidth="9" defaultRowHeight="14.25"/>
  <cols>
    <col min="1" max="1" width="52.625" style="515" customWidth="true"/>
    <col min="2" max="2" width="17.625" style="516" customWidth="true"/>
    <col min="3" max="3" width="17.625" style="517" customWidth="true"/>
    <col min="4" max="4" width="17.625" style="518" customWidth="true"/>
    <col min="5" max="5" width="17.625" style="518" hidden="true" customWidth="true"/>
    <col min="6" max="7" width="17.625" style="519" customWidth="true"/>
    <col min="8" max="8" width="52.625" style="515" customWidth="true"/>
    <col min="9" max="9" width="17.625" style="516" customWidth="true"/>
    <col min="10" max="10" width="17.625" style="517" customWidth="true"/>
    <col min="11" max="11" width="15.8833333333333" style="517" customWidth="true"/>
    <col min="12" max="12" width="22.1416666666667" style="517" hidden="true" customWidth="true"/>
    <col min="13" max="13" width="17.625" style="517" hidden="true" customWidth="true"/>
    <col min="14" max="15" width="17.625" style="519" customWidth="true"/>
    <col min="16" max="16384" width="9" style="515"/>
  </cols>
  <sheetData>
    <row r="1" s="506" customFormat="true" ht="20.1" customHeight="true" spans="1:15">
      <c r="A1" s="520" t="s">
        <v>339</v>
      </c>
      <c r="B1" s="516"/>
      <c r="C1" s="517"/>
      <c r="D1" s="518"/>
      <c r="E1" s="518"/>
      <c r="F1" s="519"/>
      <c r="G1" s="519"/>
      <c r="H1" s="515"/>
      <c r="I1" s="516"/>
      <c r="J1" s="517"/>
      <c r="K1" s="517"/>
      <c r="L1" s="517"/>
      <c r="M1" s="517"/>
      <c r="N1" s="519"/>
      <c r="O1" s="519"/>
    </row>
    <row r="2" s="507" customFormat="true" ht="30" customHeight="true" spans="1:15">
      <c r="A2" s="521" t="s">
        <v>22</v>
      </c>
      <c r="B2" s="522"/>
      <c r="C2" s="522"/>
      <c r="D2" s="523"/>
      <c r="E2" s="523"/>
      <c r="F2" s="556"/>
      <c r="G2" s="556"/>
      <c r="H2" s="522"/>
      <c r="I2" s="522"/>
      <c r="J2" s="522"/>
      <c r="K2" s="522"/>
      <c r="L2" s="522"/>
      <c r="M2" s="522"/>
      <c r="N2" s="556"/>
      <c r="O2" s="556"/>
    </row>
    <row r="3" s="508" customFormat="true" ht="20.1" customHeight="true" spans="1:15">
      <c r="A3" s="524"/>
      <c r="B3" s="525"/>
      <c r="C3" s="526"/>
      <c r="D3" s="527"/>
      <c r="E3" s="527"/>
      <c r="F3" s="557"/>
      <c r="G3" s="557"/>
      <c r="H3" s="558"/>
      <c r="I3" s="525"/>
      <c r="J3" s="572"/>
      <c r="K3" s="572"/>
      <c r="L3" s="572"/>
      <c r="M3" s="572"/>
      <c r="N3" s="577"/>
      <c r="O3" s="578" t="s">
        <v>56</v>
      </c>
    </row>
    <row r="4" s="509" customFormat="true" ht="20.1" customHeight="true" spans="1:15">
      <c r="A4" s="528" t="s">
        <v>164</v>
      </c>
      <c r="B4" s="529"/>
      <c r="C4" s="530"/>
      <c r="D4" s="531"/>
      <c r="E4" s="531"/>
      <c r="F4" s="559"/>
      <c r="G4" s="559"/>
      <c r="H4" s="560" t="s">
        <v>165</v>
      </c>
      <c r="I4" s="573"/>
      <c r="J4" s="573"/>
      <c r="K4" s="573"/>
      <c r="L4" s="573"/>
      <c r="M4" s="573"/>
      <c r="N4" s="579"/>
      <c r="O4" s="579"/>
    </row>
    <row r="5" s="509" customFormat="true" ht="30" customHeight="true" spans="1:15">
      <c r="A5" s="532" t="s">
        <v>166</v>
      </c>
      <c r="B5" s="533" t="s">
        <v>60</v>
      </c>
      <c r="C5" s="534" t="s">
        <v>61</v>
      </c>
      <c r="D5" s="535" t="s">
        <v>62</v>
      </c>
      <c r="E5" s="561"/>
      <c r="F5" s="562" t="s">
        <v>63</v>
      </c>
      <c r="G5" s="563"/>
      <c r="H5" s="564" t="s">
        <v>166</v>
      </c>
      <c r="I5" s="533" t="s">
        <v>60</v>
      </c>
      <c r="J5" s="534" t="s">
        <v>61</v>
      </c>
      <c r="K5" s="535" t="s">
        <v>62</v>
      </c>
      <c r="L5" s="561"/>
      <c r="M5" s="561"/>
      <c r="N5" s="562" t="s">
        <v>63</v>
      </c>
      <c r="O5" s="563"/>
    </row>
    <row r="6" s="509" customFormat="true" ht="39.95" customHeight="true" spans="1:15">
      <c r="A6" s="532"/>
      <c r="B6" s="533"/>
      <c r="C6" s="534"/>
      <c r="D6" s="535"/>
      <c r="E6" s="535"/>
      <c r="F6" s="565" t="s">
        <v>65</v>
      </c>
      <c r="G6" s="565" t="s">
        <v>66</v>
      </c>
      <c r="H6" s="564"/>
      <c r="I6" s="533"/>
      <c r="J6" s="534"/>
      <c r="K6" s="535"/>
      <c r="L6" s="535"/>
      <c r="M6" s="535"/>
      <c r="N6" s="565" t="s">
        <v>65</v>
      </c>
      <c r="O6" s="565" t="s">
        <v>66</v>
      </c>
    </row>
    <row r="7" s="218" customFormat="true" ht="18" customHeight="true" spans="1:15">
      <c r="A7" s="536" t="s">
        <v>67</v>
      </c>
      <c r="B7" s="537">
        <v>1</v>
      </c>
      <c r="C7" s="537">
        <v>2</v>
      </c>
      <c r="D7" s="538">
        <v>3</v>
      </c>
      <c r="E7" s="538"/>
      <c r="F7" s="537">
        <v>4</v>
      </c>
      <c r="G7" s="538">
        <v>5</v>
      </c>
      <c r="H7" s="536" t="s">
        <v>67</v>
      </c>
      <c r="I7" s="537">
        <v>6</v>
      </c>
      <c r="J7" s="537">
        <v>7</v>
      </c>
      <c r="K7" s="537">
        <v>8</v>
      </c>
      <c r="L7" s="537"/>
      <c r="M7" s="537"/>
      <c r="N7" s="537">
        <v>9</v>
      </c>
      <c r="O7" s="537">
        <v>10</v>
      </c>
    </row>
    <row r="8" s="510" customFormat="true" ht="18" customHeight="true" spans="1:15">
      <c r="A8" s="539" t="s">
        <v>167</v>
      </c>
      <c r="B8" s="540">
        <v>108991</v>
      </c>
      <c r="C8" s="540">
        <v>436600.135</v>
      </c>
      <c r="D8" s="540">
        <f>SUM(D9:D23)</f>
        <v>88423.293</v>
      </c>
      <c r="E8" s="540"/>
      <c r="F8" s="484">
        <f>D8/C8</f>
        <v>0.202526948371191</v>
      </c>
      <c r="G8" s="484">
        <f t="shared" ref="G8:G14" si="0">(D8-B8)/B8</f>
        <v>-0.18871014120432</v>
      </c>
      <c r="H8" s="566" t="s">
        <v>168</v>
      </c>
      <c r="I8" s="540">
        <v>324163</v>
      </c>
      <c r="J8" s="540">
        <v>985520.32</v>
      </c>
      <c r="K8" s="540">
        <f>K12+K15+K27+K30+K34+K41</f>
        <v>605115.09</v>
      </c>
      <c r="L8" s="540">
        <v>6051147539.88</v>
      </c>
      <c r="M8" s="540">
        <f>K8-605114.754</f>
        <v>0.336000000010245</v>
      </c>
      <c r="N8" s="484">
        <f t="shared" ref="N8:N13" si="1">K8/J8</f>
        <v>0.614005695996202</v>
      </c>
      <c r="O8" s="484">
        <f t="shared" ref="O8:O13" si="2">(K8-I8)/I8</f>
        <v>0.866700055219134</v>
      </c>
    </row>
    <row r="9" s="218" customFormat="true" ht="18" customHeight="true" spans="1:15">
      <c r="A9" s="541" t="s">
        <v>169</v>
      </c>
      <c r="B9" s="542">
        <v>0</v>
      </c>
      <c r="C9" s="543">
        <v>0</v>
      </c>
      <c r="D9" s="543"/>
      <c r="E9" s="543"/>
      <c r="F9" s="567"/>
      <c r="G9" s="567"/>
      <c r="H9" s="213" t="s">
        <v>170</v>
      </c>
      <c r="I9" s="214">
        <v>50</v>
      </c>
      <c r="J9" s="214">
        <v>0</v>
      </c>
      <c r="K9" s="214">
        <v>0</v>
      </c>
      <c r="L9" s="214"/>
      <c r="M9" s="214"/>
      <c r="N9" s="567"/>
      <c r="O9" s="567">
        <f t="shared" si="2"/>
        <v>-1</v>
      </c>
    </row>
    <row r="10" s="218" customFormat="true" ht="18" customHeight="true" spans="1:15">
      <c r="A10" s="541" t="s">
        <v>171</v>
      </c>
      <c r="B10" s="544">
        <v>31</v>
      </c>
      <c r="C10" s="544">
        <v>0</v>
      </c>
      <c r="D10" s="544"/>
      <c r="E10" s="544"/>
      <c r="F10" s="544"/>
      <c r="G10" s="544"/>
      <c r="H10" s="213" t="s">
        <v>172</v>
      </c>
      <c r="I10" s="214">
        <v>0</v>
      </c>
      <c r="J10" s="214"/>
      <c r="K10" s="214">
        <v>0</v>
      </c>
      <c r="L10" s="214"/>
      <c r="M10" s="214"/>
      <c r="N10" s="567"/>
      <c r="O10" s="567"/>
    </row>
    <row r="11" s="218" customFormat="true" ht="18" customHeight="true" spans="1:15">
      <c r="A11" s="180" t="s">
        <v>173</v>
      </c>
      <c r="B11" s="542">
        <v>0</v>
      </c>
      <c r="C11" s="543">
        <v>0</v>
      </c>
      <c r="D11" s="543"/>
      <c r="E11" s="543"/>
      <c r="F11" s="567"/>
      <c r="G11" s="567"/>
      <c r="H11" s="215" t="s">
        <v>174</v>
      </c>
      <c r="I11" s="214">
        <v>50</v>
      </c>
      <c r="J11" s="214"/>
      <c r="K11" s="214"/>
      <c r="L11" s="214"/>
      <c r="M11" s="214"/>
      <c r="N11" s="567"/>
      <c r="O11" s="567">
        <f t="shared" si="2"/>
        <v>-1</v>
      </c>
    </row>
    <row r="12" s="218" customFormat="true" ht="18" customHeight="true" spans="1:15">
      <c r="A12" s="541" t="s">
        <v>175</v>
      </c>
      <c r="B12" s="542">
        <v>2295</v>
      </c>
      <c r="C12" s="543">
        <v>6795</v>
      </c>
      <c r="D12" s="542">
        <v>1635.2</v>
      </c>
      <c r="E12" s="542"/>
      <c r="F12" s="567">
        <f t="shared" ref="F12:F17" si="3">D12/C12</f>
        <v>0.240647534952171</v>
      </c>
      <c r="G12" s="567">
        <f t="shared" si="0"/>
        <v>-0.287494553376906</v>
      </c>
      <c r="H12" s="216" t="s">
        <v>176</v>
      </c>
      <c r="I12" s="214">
        <v>775</v>
      </c>
      <c r="J12" s="214">
        <v>2675.24</v>
      </c>
      <c r="K12" s="214">
        <f>SUM(K13:K14)</f>
        <v>3196.6</v>
      </c>
      <c r="L12" s="214"/>
      <c r="M12" s="214"/>
      <c r="N12" s="567">
        <f t="shared" si="1"/>
        <v>1.19488344970919</v>
      </c>
      <c r="O12" s="567">
        <f t="shared" si="2"/>
        <v>3.12464516129032</v>
      </c>
    </row>
    <row r="13" s="218" customFormat="true" ht="18" customHeight="true" spans="1:15">
      <c r="A13" s="541" t="s">
        <v>177</v>
      </c>
      <c r="B13" s="542">
        <v>251</v>
      </c>
      <c r="C13" s="543">
        <v>841.4</v>
      </c>
      <c r="D13" s="542">
        <v>600.22</v>
      </c>
      <c r="E13" s="542"/>
      <c r="F13" s="567"/>
      <c r="G13" s="567">
        <f t="shared" si="0"/>
        <v>1.39131474103586</v>
      </c>
      <c r="H13" s="215" t="s">
        <v>178</v>
      </c>
      <c r="I13" s="214">
        <v>775</v>
      </c>
      <c r="J13" s="214">
        <v>2528.24</v>
      </c>
      <c r="K13" s="214">
        <v>3065.9</v>
      </c>
      <c r="L13" s="214">
        <v>30658926.79</v>
      </c>
      <c r="M13" s="214"/>
      <c r="N13" s="567">
        <f t="shared" si="1"/>
        <v>1.21266177261652</v>
      </c>
      <c r="O13" s="567">
        <f t="shared" si="2"/>
        <v>2.956</v>
      </c>
    </row>
    <row r="14" s="218" customFormat="true" ht="18" customHeight="true" spans="1:15">
      <c r="A14" s="541" t="s">
        <v>179</v>
      </c>
      <c r="B14" s="542">
        <v>85413</v>
      </c>
      <c r="C14" s="543">
        <v>396049.735</v>
      </c>
      <c r="D14" s="542">
        <v>65695.3</v>
      </c>
      <c r="E14" s="542"/>
      <c r="F14" s="567">
        <f t="shared" si="3"/>
        <v>0.165876389236821</v>
      </c>
      <c r="G14" s="567">
        <f t="shared" si="0"/>
        <v>-0.230851275566951</v>
      </c>
      <c r="H14" s="215" t="s">
        <v>180</v>
      </c>
      <c r="I14" s="214">
        <v>0</v>
      </c>
      <c r="J14" s="214">
        <v>147</v>
      </c>
      <c r="K14" s="214">
        <v>130.7</v>
      </c>
      <c r="L14" s="214">
        <v>1307005.4</v>
      </c>
      <c r="M14" s="214"/>
      <c r="N14" s="567"/>
      <c r="O14" s="567"/>
    </row>
    <row r="15" s="218" customFormat="true" ht="18" customHeight="true" spans="1:15">
      <c r="A15" s="541" t="s">
        <v>181</v>
      </c>
      <c r="B15" s="542">
        <v>0</v>
      </c>
      <c r="C15" s="543">
        <v>0</v>
      </c>
      <c r="D15" s="542"/>
      <c r="E15" s="542"/>
      <c r="F15" s="567"/>
      <c r="G15" s="567"/>
      <c r="H15" s="217" t="s">
        <v>182</v>
      </c>
      <c r="I15" s="214">
        <v>104897</v>
      </c>
      <c r="J15" s="214">
        <v>448860.61</v>
      </c>
      <c r="K15" s="214">
        <f>SUM(K16:K23)</f>
        <v>20661.43</v>
      </c>
      <c r="L15" s="214"/>
      <c r="M15" s="214"/>
      <c r="N15" s="567">
        <f t="shared" ref="N15:N20" si="4">K15/J15</f>
        <v>0.0460308379476649</v>
      </c>
      <c r="O15" s="567">
        <f t="shared" ref="O15:O22" si="5">(K15-I15)/I15</f>
        <v>-0.80303125923525</v>
      </c>
    </row>
    <row r="16" s="218" customFormat="true" ht="18" customHeight="true" spans="1:15">
      <c r="A16" s="541" t="s">
        <v>183</v>
      </c>
      <c r="B16" s="542">
        <v>452</v>
      </c>
      <c r="C16" s="543">
        <v>350</v>
      </c>
      <c r="D16" s="542">
        <v>447.443</v>
      </c>
      <c r="E16" s="542"/>
      <c r="F16" s="567">
        <f t="shared" si="3"/>
        <v>1.27840857142857</v>
      </c>
      <c r="G16" s="567">
        <f t="shared" ref="G16:G21" si="6">(D16-B16)/B16</f>
        <v>-0.0100818584070797</v>
      </c>
      <c r="H16" s="213" t="s">
        <v>184</v>
      </c>
      <c r="I16" s="214">
        <v>55353</v>
      </c>
      <c r="J16" s="214">
        <v>339054.25</v>
      </c>
      <c r="K16" s="214">
        <v>-4933.91</v>
      </c>
      <c r="L16" s="214">
        <v>331589360.67</v>
      </c>
      <c r="M16" s="214"/>
      <c r="N16" s="567">
        <f t="shared" si="4"/>
        <v>-0.0145519780389127</v>
      </c>
      <c r="O16" s="567">
        <f t="shared" si="5"/>
        <v>-1.08913536755009</v>
      </c>
    </row>
    <row r="17" s="218" customFormat="true" ht="18" customHeight="true" spans="1:15">
      <c r="A17" s="180" t="s">
        <v>185</v>
      </c>
      <c r="B17" s="542">
        <v>16569</v>
      </c>
      <c r="C17" s="543">
        <v>11000</v>
      </c>
      <c r="D17" s="542">
        <v>16414.5</v>
      </c>
      <c r="E17" s="542"/>
      <c r="F17" s="567">
        <f t="shared" si="3"/>
        <v>1.49222727272727</v>
      </c>
      <c r="G17" s="567">
        <f t="shared" si="6"/>
        <v>-0.00932464240449031</v>
      </c>
      <c r="H17" s="213" t="s">
        <v>186</v>
      </c>
      <c r="I17" s="214">
        <v>355</v>
      </c>
      <c r="J17" s="214">
        <v>6795</v>
      </c>
      <c r="K17" s="214">
        <v>1526.69</v>
      </c>
      <c r="L17" s="214">
        <v>15266994.39</v>
      </c>
      <c r="M17" s="214"/>
      <c r="N17" s="567">
        <f t="shared" si="4"/>
        <v>0.224678440029433</v>
      </c>
      <c r="O17" s="567">
        <f t="shared" si="5"/>
        <v>3.30053521126761</v>
      </c>
    </row>
    <row r="18" s="218" customFormat="true" ht="18" customHeight="true" spans="1:15">
      <c r="A18" s="541" t="s">
        <v>187</v>
      </c>
      <c r="B18" s="542">
        <v>0</v>
      </c>
      <c r="C18" s="543">
        <v>0</v>
      </c>
      <c r="D18" s="542"/>
      <c r="E18" s="542"/>
      <c r="F18" s="567"/>
      <c r="G18" s="567"/>
      <c r="H18" s="213" t="s">
        <v>188</v>
      </c>
      <c r="I18" s="214">
        <v>0</v>
      </c>
      <c r="J18" s="214">
        <v>906</v>
      </c>
      <c r="K18" s="214">
        <v>117.68</v>
      </c>
      <c r="L18" s="214">
        <v>1176830</v>
      </c>
      <c r="M18" s="214"/>
      <c r="N18" s="567">
        <f t="shared" si="4"/>
        <v>0.129889624724062</v>
      </c>
      <c r="O18" s="567"/>
    </row>
    <row r="19" s="218" customFormat="true" ht="18" customHeight="true" spans="1:15">
      <c r="A19" s="541" t="s">
        <v>189</v>
      </c>
      <c r="B19" s="214">
        <v>0</v>
      </c>
      <c r="C19" s="543">
        <v>0</v>
      </c>
      <c r="D19" s="542"/>
      <c r="E19" s="542"/>
      <c r="F19" s="567"/>
      <c r="G19" s="567"/>
      <c r="H19" s="213" t="s">
        <v>190</v>
      </c>
      <c r="I19" s="214">
        <v>8688</v>
      </c>
      <c r="J19" s="214">
        <v>10052.57</v>
      </c>
      <c r="K19" s="214">
        <v>9701.86</v>
      </c>
      <c r="L19" s="214">
        <v>97018640.31</v>
      </c>
      <c r="M19" s="214"/>
      <c r="N19" s="567">
        <f t="shared" si="4"/>
        <v>0.96511240409169</v>
      </c>
      <c r="O19" s="567">
        <f t="shared" si="5"/>
        <v>0.116696593001842</v>
      </c>
    </row>
    <row r="20" s="218" customFormat="true" ht="18" customHeight="true" spans="1:15">
      <c r="A20" s="180" t="s">
        <v>191</v>
      </c>
      <c r="B20" s="542">
        <v>3963</v>
      </c>
      <c r="C20" s="543">
        <v>3700</v>
      </c>
      <c r="D20" s="542">
        <v>3614.7</v>
      </c>
      <c r="E20" s="542"/>
      <c r="F20" s="567">
        <f>D20/C20</f>
        <v>0.976945945945946</v>
      </c>
      <c r="G20" s="567">
        <f t="shared" si="6"/>
        <v>-0.087887963663891</v>
      </c>
      <c r="H20" s="213" t="s">
        <v>192</v>
      </c>
      <c r="I20" s="214">
        <v>2080</v>
      </c>
      <c r="J20" s="214">
        <v>2250</v>
      </c>
      <c r="K20" s="214">
        <v>2000</v>
      </c>
      <c r="L20" s="214">
        <v>20000000</v>
      </c>
      <c r="M20" s="214"/>
      <c r="N20" s="567">
        <f t="shared" si="4"/>
        <v>0.888888888888889</v>
      </c>
      <c r="O20" s="567">
        <f t="shared" si="5"/>
        <v>-0.0384615384615385</v>
      </c>
    </row>
    <row r="21" s="218" customFormat="true" ht="18" customHeight="true" spans="1:15">
      <c r="A21" s="180" t="s">
        <v>193</v>
      </c>
      <c r="B21" s="542">
        <v>17</v>
      </c>
      <c r="C21" s="543">
        <v>15</v>
      </c>
      <c r="D21" s="542">
        <v>15.93</v>
      </c>
      <c r="E21" s="542"/>
      <c r="F21" s="567"/>
      <c r="G21" s="567">
        <f t="shared" si="6"/>
        <v>-0.0629411764705883</v>
      </c>
      <c r="H21" s="213" t="s">
        <v>194</v>
      </c>
      <c r="I21" s="214">
        <v>20121</v>
      </c>
      <c r="J21" s="218">
        <v>249.11</v>
      </c>
      <c r="K21" s="214">
        <v>249.11</v>
      </c>
      <c r="L21" s="214">
        <v>2491093.98</v>
      </c>
      <c r="M21" s="214"/>
      <c r="N21" s="567"/>
      <c r="O21" s="567">
        <f t="shared" si="5"/>
        <v>-0.987619402614184</v>
      </c>
    </row>
    <row r="22" s="218" customFormat="true" ht="18" customHeight="true" spans="1:15">
      <c r="A22" s="180" t="s">
        <v>195</v>
      </c>
      <c r="B22" s="214">
        <v>0</v>
      </c>
      <c r="C22" s="543">
        <v>0</v>
      </c>
      <c r="D22" s="542"/>
      <c r="E22" s="542"/>
      <c r="F22" s="567"/>
      <c r="G22" s="567"/>
      <c r="H22" s="213" t="s">
        <v>196</v>
      </c>
      <c r="I22" s="214">
        <v>18300</v>
      </c>
      <c r="J22" s="214">
        <v>12000</v>
      </c>
      <c r="K22" s="214">
        <v>12000</v>
      </c>
      <c r="L22" s="214">
        <v>120000000</v>
      </c>
      <c r="M22" s="214"/>
      <c r="N22" s="567">
        <f>K22/J22</f>
        <v>1</v>
      </c>
      <c r="O22" s="567">
        <f t="shared" si="5"/>
        <v>-0.344262295081967</v>
      </c>
    </row>
    <row r="23" s="218" customFormat="true" ht="18" customHeight="true" spans="1:15">
      <c r="A23" s="180" t="s">
        <v>197</v>
      </c>
      <c r="B23" s="214">
        <v>0</v>
      </c>
      <c r="C23" s="543">
        <v>17849</v>
      </c>
      <c r="D23" s="542">
        <v>0</v>
      </c>
      <c r="E23" s="542"/>
      <c r="F23" s="567"/>
      <c r="G23" s="567"/>
      <c r="H23" s="213" t="s">
        <v>198</v>
      </c>
      <c r="I23" s="214">
        <v>0</v>
      </c>
      <c r="J23" s="214">
        <v>77553.68</v>
      </c>
      <c r="K23" s="214"/>
      <c r="L23" s="214"/>
      <c r="M23" s="214"/>
      <c r="N23" s="567"/>
      <c r="O23" s="567"/>
    </row>
    <row r="24" s="218" customFormat="true" ht="18" customHeight="true" spans="1:15">
      <c r="A24" s="544"/>
      <c r="B24" s="544"/>
      <c r="C24" s="544"/>
      <c r="D24" s="544"/>
      <c r="E24" s="544"/>
      <c r="F24" s="544"/>
      <c r="G24" s="544"/>
      <c r="H24" s="213" t="s">
        <v>199</v>
      </c>
      <c r="I24" s="214">
        <v>0</v>
      </c>
      <c r="J24" s="214">
        <f t="shared" ref="I24:K24" si="7">J25+J26</f>
        <v>0</v>
      </c>
      <c r="K24" s="214">
        <f t="shared" si="7"/>
        <v>0</v>
      </c>
      <c r="L24" s="214"/>
      <c r="M24" s="214"/>
      <c r="N24" s="567"/>
      <c r="O24" s="567"/>
    </row>
    <row r="25" s="218" customFormat="true" ht="18" customHeight="true" spans="1:15">
      <c r="A25" s="180"/>
      <c r="B25" s="214"/>
      <c r="C25" s="542"/>
      <c r="D25" s="214"/>
      <c r="E25" s="214"/>
      <c r="F25" s="567"/>
      <c r="G25" s="567"/>
      <c r="H25" s="213" t="s">
        <v>200</v>
      </c>
      <c r="I25" s="214">
        <v>0</v>
      </c>
      <c r="J25" s="214"/>
      <c r="K25" s="214"/>
      <c r="L25" s="214"/>
      <c r="M25" s="214"/>
      <c r="N25" s="567"/>
      <c r="O25" s="567"/>
    </row>
    <row r="26" s="218" customFormat="true" ht="18" customHeight="true" spans="1:15">
      <c r="A26" s="180"/>
      <c r="B26" s="214"/>
      <c r="C26" s="542"/>
      <c r="D26" s="214"/>
      <c r="E26" s="214"/>
      <c r="F26" s="567"/>
      <c r="G26" s="567"/>
      <c r="H26" s="213" t="s">
        <v>201</v>
      </c>
      <c r="I26" s="214">
        <v>0</v>
      </c>
      <c r="J26" s="214"/>
      <c r="K26" s="214"/>
      <c r="L26" s="214"/>
      <c r="M26" s="214"/>
      <c r="N26" s="567"/>
      <c r="O26" s="567"/>
    </row>
    <row r="27" s="218" customFormat="true" ht="18" customHeight="true" spans="1:15">
      <c r="A27" s="180"/>
      <c r="B27" s="214"/>
      <c r="C27" s="542"/>
      <c r="D27" s="214"/>
      <c r="E27" s="214"/>
      <c r="F27" s="567"/>
      <c r="G27" s="567"/>
      <c r="H27" s="213" t="s">
        <v>202</v>
      </c>
      <c r="I27" s="214">
        <v>0</v>
      </c>
      <c r="J27" s="214">
        <v>9440</v>
      </c>
      <c r="K27" s="214">
        <v>791</v>
      </c>
      <c r="L27" s="214"/>
      <c r="M27" s="214"/>
      <c r="N27" s="567"/>
      <c r="O27" s="567"/>
    </row>
    <row r="28" s="506" customFormat="true" ht="18" customHeight="true" spans="1:15">
      <c r="A28" s="180"/>
      <c r="B28" s="214"/>
      <c r="C28" s="542"/>
      <c r="D28" s="214"/>
      <c r="E28" s="214"/>
      <c r="F28" s="567"/>
      <c r="G28" s="567"/>
      <c r="H28" s="213" t="s">
        <v>203</v>
      </c>
      <c r="I28" s="214">
        <v>0</v>
      </c>
      <c r="J28" s="214">
        <v>9440</v>
      </c>
      <c r="K28" s="214">
        <v>790.65</v>
      </c>
      <c r="L28" s="214">
        <v>7906573.92</v>
      </c>
      <c r="M28" s="214"/>
      <c r="N28" s="567"/>
      <c r="O28" s="567"/>
    </row>
    <row r="29" s="506" customFormat="true" ht="18" customHeight="true" spans="1:15">
      <c r="A29" s="180"/>
      <c r="B29" s="214"/>
      <c r="C29" s="542"/>
      <c r="D29" s="214"/>
      <c r="E29" s="214"/>
      <c r="F29" s="567"/>
      <c r="G29" s="567"/>
      <c r="H29" s="213" t="s">
        <v>204</v>
      </c>
      <c r="I29" s="214">
        <v>0</v>
      </c>
      <c r="J29" s="214"/>
      <c r="K29" s="214">
        <v>0</v>
      </c>
      <c r="L29" s="214"/>
      <c r="M29" s="214"/>
      <c r="N29" s="567"/>
      <c r="O29" s="567"/>
    </row>
    <row r="30" s="506" customFormat="true" ht="18" customHeight="true" spans="1:15">
      <c r="A30" s="545"/>
      <c r="B30" s="546"/>
      <c r="C30" s="546"/>
      <c r="D30" s="546"/>
      <c r="E30" s="546"/>
      <c r="F30" s="567"/>
      <c r="G30" s="567"/>
      <c r="H30" s="213" t="s">
        <v>205</v>
      </c>
      <c r="I30" s="214">
        <v>189964</v>
      </c>
      <c r="J30" s="214">
        <v>484724.47</v>
      </c>
      <c r="K30" s="214">
        <f>SUM(K31:K33)</f>
        <v>536728.92</v>
      </c>
      <c r="L30" s="214"/>
      <c r="M30" s="214"/>
      <c r="N30" s="567">
        <f t="shared" ref="N30:N34" si="8">K30/J30</f>
        <v>1.10728661996371</v>
      </c>
      <c r="O30" s="567">
        <f t="shared" ref="O30:O34" si="9">(K30-I30)/I30</f>
        <v>1.82542439620139</v>
      </c>
    </row>
    <row r="31" s="506" customFormat="true" ht="18" customHeight="true" spans="1:15">
      <c r="A31" s="545"/>
      <c r="B31" s="546"/>
      <c r="C31" s="546"/>
      <c r="D31" s="546"/>
      <c r="E31" s="546"/>
      <c r="F31" s="567"/>
      <c r="G31" s="567"/>
      <c r="H31" s="213" t="s">
        <v>206</v>
      </c>
      <c r="I31" s="214">
        <v>188868</v>
      </c>
      <c r="J31" s="214">
        <v>483527.28</v>
      </c>
      <c r="K31" s="214">
        <v>535204.8</v>
      </c>
      <c r="L31" s="214">
        <v>5352047978.62</v>
      </c>
      <c r="M31" s="214"/>
      <c r="N31" s="567">
        <f t="shared" si="8"/>
        <v>1.10687612082611</v>
      </c>
      <c r="O31" s="567">
        <f t="shared" si="9"/>
        <v>1.83375055594383</v>
      </c>
    </row>
    <row r="32" s="506" customFormat="true" ht="18" customHeight="true" spans="1:15">
      <c r="A32" s="545"/>
      <c r="B32" s="546"/>
      <c r="C32" s="546"/>
      <c r="D32" s="546"/>
      <c r="E32" s="546"/>
      <c r="F32" s="567"/>
      <c r="G32" s="567"/>
      <c r="H32" s="216" t="s">
        <v>207</v>
      </c>
      <c r="I32" s="214">
        <v>4</v>
      </c>
      <c r="J32" s="214">
        <v>11</v>
      </c>
      <c r="K32" s="214">
        <v>11</v>
      </c>
      <c r="L32" s="214">
        <v>109999.36</v>
      </c>
      <c r="M32" s="214"/>
      <c r="N32" s="567">
        <f t="shared" si="8"/>
        <v>1</v>
      </c>
      <c r="O32" s="567"/>
    </row>
    <row r="33" s="506" customFormat="true" ht="18" customHeight="true" spans="1:15">
      <c r="A33" s="545"/>
      <c r="B33" s="546"/>
      <c r="C33" s="542"/>
      <c r="D33" s="214"/>
      <c r="E33" s="214"/>
      <c r="F33" s="567"/>
      <c r="G33" s="567"/>
      <c r="H33" s="213" t="s">
        <v>208</v>
      </c>
      <c r="I33" s="214">
        <v>1092</v>
      </c>
      <c r="J33" s="214">
        <v>1186.19</v>
      </c>
      <c r="K33" s="214">
        <v>1513.12</v>
      </c>
      <c r="L33" s="214">
        <v>15131198.42</v>
      </c>
      <c r="M33" s="214"/>
      <c r="N33" s="567">
        <f t="shared" si="8"/>
        <v>1.2756135189135</v>
      </c>
      <c r="O33" s="567">
        <f t="shared" si="9"/>
        <v>0.385641025641026</v>
      </c>
    </row>
    <row r="34" s="506" customFormat="true" ht="18" customHeight="true" spans="1:15">
      <c r="A34" s="545"/>
      <c r="B34" s="546"/>
      <c r="C34" s="542"/>
      <c r="D34" s="214"/>
      <c r="E34" s="214"/>
      <c r="F34" s="567"/>
      <c r="G34" s="567"/>
      <c r="H34" s="213" t="s">
        <v>209</v>
      </c>
      <c r="I34" s="214">
        <v>28123</v>
      </c>
      <c r="J34" s="214">
        <v>39000</v>
      </c>
      <c r="K34" s="214">
        <f>SUM(K35:K40)</f>
        <v>43363.7</v>
      </c>
      <c r="L34" s="214"/>
      <c r="M34" s="214"/>
      <c r="N34" s="567">
        <f t="shared" si="8"/>
        <v>1.11188974358974</v>
      </c>
      <c r="O34" s="567">
        <f t="shared" si="9"/>
        <v>0.541930092806599</v>
      </c>
    </row>
    <row r="35" s="511" customFormat="true" ht="18" customHeight="true" spans="1:15">
      <c r="A35" s="180"/>
      <c r="B35" s="214"/>
      <c r="C35" s="547"/>
      <c r="D35" s="547"/>
      <c r="E35" s="547"/>
      <c r="F35" s="567"/>
      <c r="G35" s="567"/>
      <c r="H35" s="213" t="s">
        <v>210</v>
      </c>
      <c r="I35" s="214">
        <v>0</v>
      </c>
      <c r="J35" s="214">
        <v>0</v>
      </c>
      <c r="K35" s="214"/>
      <c r="L35" s="214"/>
      <c r="M35" s="214"/>
      <c r="N35" s="567"/>
      <c r="O35" s="567"/>
    </row>
    <row r="36" s="512" customFormat="true" ht="18" customHeight="true" spans="1:15">
      <c r="A36" s="548"/>
      <c r="B36" s="549"/>
      <c r="C36" s="549"/>
      <c r="D36" s="549"/>
      <c r="E36" s="549"/>
      <c r="F36" s="567"/>
      <c r="G36" s="567"/>
      <c r="H36" s="221" t="s">
        <v>211</v>
      </c>
      <c r="I36" s="214">
        <v>9197</v>
      </c>
      <c r="J36" s="214">
        <v>13353.4</v>
      </c>
      <c r="K36" s="214">
        <v>13353.17</v>
      </c>
      <c r="L36" s="214">
        <v>133531715</v>
      </c>
      <c r="M36" s="214"/>
      <c r="N36" s="567">
        <f t="shared" ref="N36:N39" si="10">K36/J36</f>
        <v>0.999982775922237</v>
      </c>
      <c r="O36" s="567">
        <f t="shared" ref="O36:O39" si="11">(K36-I36)/I36</f>
        <v>0.451904969011634</v>
      </c>
    </row>
    <row r="37" s="218" customFormat="true" ht="18" customHeight="true" spans="1:15">
      <c r="A37" s="180"/>
      <c r="B37" s="214"/>
      <c r="C37" s="214"/>
      <c r="D37" s="214"/>
      <c r="E37" s="214"/>
      <c r="F37" s="567"/>
      <c r="G37" s="567"/>
      <c r="H37" s="216" t="s">
        <v>212</v>
      </c>
      <c r="I37" s="214">
        <v>6662</v>
      </c>
      <c r="J37" s="214">
        <v>6662.4</v>
      </c>
      <c r="K37" s="214">
        <v>6662</v>
      </c>
      <c r="L37" s="214">
        <v>66620000</v>
      </c>
      <c r="M37" s="214"/>
      <c r="N37" s="567">
        <f t="shared" si="10"/>
        <v>0.999939961575408</v>
      </c>
      <c r="O37" s="567">
        <f t="shared" si="11"/>
        <v>0</v>
      </c>
    </row>
    <row r="38" s="218" customFormat="true" ht="18" customHeight="true" spans="1:15">
      <c r="A38" s="180"/>
      <c r="B38" s="214"/>
      <c r="C38" s="214"/>
      <c r="D38" s="214"/>
      <c r="E38" s="214"/>
      <c r="F38" s="567"/>
      <c r="G38" s="567"/>
      <c r="H38" s="222" t="s">
        <v>213</v>
      </c>
      <c r="I38" s="214">
        <v>5400</v>
      </c>
      <c r="J38" s="214">
        <v>5772.2</v>
      </c>
      <c r="K38" s="214">
        <v>5772</v>
      </c>
      <c r="L38" s="214">
        <v>57720000</v>
      </c>
      <c r="M38" s="214"/>
      <c r="N38" s="567">
        <f t="shared" si="10"/>
        <v>0.999965351165933</v>
      </c>
      <c r="O38" s="567">
        <f t="shared" si="11"/>
        <v>0.0688888888888889</v>
      </c>
    </row>
    <row r="39" s="218" customFormat="true" ht="18" customHeight="true" spans="1:15">
      <c r="A39" s="180"/>
      <c r="B39" s="214"/>
      <c r="C39" s="214"/>
      <c r="D39" s="214"/>
      <c r="E39" s="214"/>
      <c r="F39" s="567"/>
      <c r="G39" s="567"/>
      <c r="H39" s="216" t="s">
        <v>214</v>
      </c>
      <c r="I39" s="214">
        <v>6864</v>
      </c>
      <c r="J39" s="214">
        <v>13212</v>
      </c>
      <c r="K39" s="214">
        <v>17576.53</v>
      </c>
      <c r="L39" s="214">
        <v>175765300</v>
      </c>
      <c r="M39" s="214"/>
      <c r="N39" s="567">
        <f t="shared" si="10"/>
        <v>1.33034589766879</v>
      </c>
      <c r="O39" s="567">
        <f t="shared" si="11"/>
        <v>1.56068327505827</v>
      </c>
    </row>
    <row r="40" s="218" customFormat="true" ht="18" customHeight="true" spans="1:15">
      <c r="A40" s="180"/>
      <c r="B40" s="214"/>
      <c r="C40" s="214"/>
      <c r="D40" s="214"/>
      <c r="E40" s="214"/>
      <c r="F40" s="567"/>
      <c r="G40" s="567"/>
      <c r="H40" s="216" t="s">
        <v>215</v>
      </c>
      <c r="I40" s="214">
        <v>0</v>
      </c>
      <c r="J40" s="214">
        <v>0</v>
      </c>
      <c r="K40" s="214"/>
      <c r="L40" s="214"/>
      <c r="M40" s="214"/>
      <c r="N40" s="567"/>
      <c r="O40" s="567"/>
    </row>
    <row r="41" s="218" customFormat="true" ht="18" customHeight="true" spans="1:15">
      <c r="A41" s="180"/>
      <c r="B41" s="214"/>
      <c r="C41" s="214"/>
      <c r="D41" s="214"/>
      <c r="E41" s="214"/>
      <c r="F41" s="567"/>
      <c r="G41" s="567"/>
      <c r="H41" s="216" t="s">
        <v>216</v>
      </c>
      <c r="I41" s="214">
        <v>354</v>
      </c>
      <c r="J41" s="214">
        <v>820</v>
      </c>
      <c r="K41" s="214">
        <f>SUM(K42:K46)</f>
        <v>373.44</v>
      </c>
      <c r="L41" s="214"/>
      <c r="M41" s="214"/>
      <c r="N41" s="567">
        <f>K41/J41</f>
        <v>0.455414634146341</v>
      </c>
      <c r="O41" s="567">
        <f>(K41-I41)/I41</f>
        <v>0.0549152542372881</v>
      </c>
    </row>
    <row r="42" s="218" customFormat="true" ht="18" customHeight="true" spans="1:15">
      <c r="A42" s="180"/>
      <c r="B42" s="214"/>
      <c r="C42" s="214"/>
      <c r="D42" s="214"/>
      <c r="E42" s="214"/>
      <c r="F42" s="567"/>
      <c r="G42" s="567"/>
      <c r="H42" s="216" t="s">
        <v>217</v>
      </c>
      <c r="I42" s="214">
        <v>0</v>
      </c>
      <c r="J42" s="214">
        <v>0</v>
      </c>
      <c r="K42" s="214"/>
      <c r="L42" s="214"/>
      <c r="M42" s="214"/>
      <c r="N42" s="567"/>
      <c r="O42" s="567"/>
    </row>
    <row r="43" s="218" customFormat="true" ht="18" customHeight="true" spans="1:15">
      <c r="A43" s="180"/>
      <c r="B43" s="214"/>
      <c r="C43" s="214"/>
      <c r="D43" s="214"/>
      <c r="E43" s="214"/>
      <c r="F43" s="567"/>
      <c r="G43" s="567"/>
      <c r="H43" s="216" t="s">
        <v>218</v>
      </c>
      <c r="I43" s="214">
        <v>61</v>
      </c>
      <c r="J43" s="214">
        <v>200</v>
      </c>
      <c r="K43" s="214">
        <v>30.65</v>
      </c>
      <c r="L43" s="214">
        <v>306495.36</v>
      </c>
      <c r="M43" s="214"/>
      <c r="N43" s="567">
        <f>K43/J43</f>
        <v>0.15325</v>
      </c>
      <c r="O43" s="567">
        <f>(K43-I43)/I43</f>
        <v>-0.497540983606557</v>
      </c>
    </row>
    <row r="44" s="218" customFormat="true" ht="18" customHeight="true" spans="1:15">
      <c r="A44" s="180"/>
      <c r="B44" s="214"/>
      <c r="C44" s="214"/>
      <c r="D44" s="214"/>
      <c r="E44" s="214"/>
      <c r="F44" s="567"/>
      <c r="G44" s="567"/>
      <c r="H44" s="221" t="s">
        <v>219</v>
      </c>
      <c r="I44" s="214">
        <v>0</v>
      </c>
      <c r="J44" s="214">
        <v>0</v>
      </c>
      <c r="K44" s="214">
        <v>25.92</v>
      </c>
      <c r="L44" s="214">
        <v>259200</v>
      </c>
      <c r="M44" s="214"/>
      <c r="N44" s="567"/>
      <c r="O44" s="567"/>
    </row>
    <row r="45" s="218" customFormat="true" ht="18" customHeight="true" spans="1:15">
      <c r="A45" s="180"/>
      <c r="B45" s="214"/>
      <c r="C45" s="214"/>
      <c r="D45" s="214"/>
      <c r="E45" s="214"/>
      <c r="F45" s="567"/>
      <c r="G45" s="567"/>
      <c r="H45" s="222" t="s">
        <v>220</v>
      </c>
      <c r="I45" s="214">
        <v>10</v>
      </c>
      <c r="J45" s="214">
        <v>100</v>
      </c>
      <c r="K45" s="214"/>
      <c r="L45" s="214"/>
      <c r="M45" s="214"/>
      <c r="N45" s="567"/>
      <c r="O45" s="567"/>
    </row>
    <row r="46" s="218" customFormat="true" ht="18" customHeight="true" spans="1:15">
      <c r="A46" s="180"/>
      <c r="B46" s="214"/>
      <c r="C46" s="214"/>
      <c r="D46" s="214"/>
      <c r="E46" s="214"/>
      <c r="F46" s="567"/>
      <c r="G46" s="567"/>
      <c r="H46" s="222" t="s">
        <v>221</v>
      </c>
      <c r="I46" s="214">
        <v>283</v>
      </c>
      <c r="J46" s="214">
        <v>520</v>
      </c>
      <c r="K46" s="214">
        <v>316.87</v>
      </c>
      <c r="L46" s="214">
        <v>3168732</v>
      </c>
      <c r="M46" s="214"/>
      <c r="N46" s="567"/>
      <c r="O46" s="567"/>
    </row>
    <row r="47" s="218" customFormat="true" ht="18" customHeight="true" spans="1:15">
      <c r="A47" s="180"/>
      <c r="B47" s="214"/>
      <c r="C47" s="214"/>
      <c r="D47" s="214"/>
      <c r="E47" s="214"/>
      <c r="F47" s="567"/>
      <c r="G47" s="567"/>
      <c r="H47" s="222" t="s">
        <v>222</v>
      </c>
      <c r="I47" s="214">
        <v>0</v>
      </c>
      <c r="J47" s="214">
        <v>0</v>
      </c>
      <c r="K47" s="214"/>
      <c r="L47" s="214"/>
      <c r="M47" s="214"/>
      <c r="N47" s="567"/>
      <c r="O47" s="567"/>
    </row>
    <row r="48" s="218" customFormat="true" ht="18" customHeight="true" spans="1:15">
      <c r="A48" s="180"/>
      <c r="B48" s="214"/>
      <c r="C48" s="214"/>
      <c r="D48" s="214"/>
      <c r="E48" s="214"/>
      <c r="F48" s="567"/>
      <c r="G48" s="567"/>
      <c r="H48" s="216" t="s">
        <v>223</v>
      </c>
      <c r="I48" s="214">
        <v>0</v>
      </c>
      <c r="J48" s="214"/>
      <c r="K48" s="214"/>
      <c r="L48" s="214"/>
      <c r="M48" s="214"/>
      <c r="N48" s="567"/>
      <c r="O48" s="567"/>
    </row>
    <row r="49" s="218" customFormat="true" ht="18" customHeight="true" spans="1:15">
      <c r="A49" s="180"/>
      <c r="B49" s="214"/>
      <c r="C49" s="214"/>
      <c r="D49" s="214"/>
      <c r="E49" s="214"/>
      <c r="F49" s="567"/>
      <c r="G49" s="567"/>
      <c r="H49" s="216" t="s">
        <v>224</v>
      </c>
      <c r="I49" s="214">
        <v>0</v>
      </c>
      <c r="J49" s="214"/>
      <c r="K49" s="214"/>
      <c r="L49" s="214"/>
      <c r="M49" s="214"/>
      <c r="N49" s="567"/>
      <c r="O49" s="567"/>
    </row>
    <row r="50" s="218" customFormat="true" ht="18" customHeight="true" spans="1:15">
      <c r="A50" s="180"/>
      <c r="B50" s="214"/>
      <c r="C50" s="214"/>
      <c r="D50" s="214"/>
      <c r="E50" s="214"/>
      <c r="F50" s="567"/>
      <c r="G50" s="567"/>
      <c r="H50" s="216" t="s">
        <v>225</v>
      </c>
      <c r="I50" s="214"/>
      <c r="J50" s="214"/>
      <c r="K50" s="214"/>
      <c r="L50" s="214"/>
      <c r="M50" s="214"/>
      <c r="N50" s="567"/>
      <c r="O50" s="567"/>
    </row>
    <row r="51" s="218" customFormat="true" ht="18" customHeight="true" spans="1:15">
      <c r="A51" s="180"/>
      <c r="B51" s="214"/>
      <c r="C51" s="214"/>
      <c r="D51" s="214"/>
      <c r="E51" s="214"/>
      <c r="F51" s="567"/>
      <c r="G51" s="567"/>
      <c r="H51" s="216"/>
      <c r="I51" s="547"/>
      <c r="J51" s="547"/>
      <c r="K51" s="547"/>
      <c r="L51" s="547"/>
      <c r="M51" s="547"/>
      <c r="N51" s="567"/>
      <c r="O51" s="567"/>
    </row>
    <row r="52" s="513" customFormat="true" ht="18" customHeight="true" spans="1:15">
      <c r="A52" s="550" t="s">
        <v>226</v>
      </c>
      <c r="B52" s="551">
        <v>409504</v>
      </c>
      <c r="C52" s="551">
        <v>470774</v>
      </c>
      <c r="D52" s="551">
        <f>SUM(D53:D58)</f>
        <v>470774</v>
      </c>
      <c r="E52" s="551"/>
      <c r="F52" s="484">
        <f t="shared" ref="F52:F57" si="12">D52/C52</f>
        <v>1</v>
      </c>
      <c r="G52" s="484">
        <f t="shared" ref="G52:G57" si="13">(D52-B52)/B52</f>
        <v>0.149620028131593</v>
      </c>
      <c r="H52" s="568" t="s">
        <v>227</v>
      </c>
      <c r="I52" s="574">
        <v>77109</v>
      </c>
      <c r="J52" s="574">
        <v>74943</v>
      </c>
      <c r="K52" s="574">
        <v>70716</v>
      </c>
      <c r="L52" s="574">
        <v>707160000</v>
      </c>
      <c r="M52" s="574"/>
      <c r="N52" s="484">
        <f>K52/J52</f>
        <v>0.943597133821705</v>
      </c>
      <c r="O52" s="484">
        <f>(K52-I52)/I52</f>
        <v>-0.0829086098898961</v>
      </c>
    </row>
    <row r="53" s="218" customFormat="true" ht="32.1" customHeight="true" spans="1:15">
      <c r="A53" s="195" t="s">
        <v>228</v>
      </c>
      <c r="B53" s="552">
        <v>0</v>
      </c>
      <c r="C53" s="552"/>
      <c r="D53" s="552"/>
      <c r="E53" s="552"/>
      <c r="F53" s="567"/>
      <c r="G53" s="567"/>
      <c r="H53" s="195" t="s">
        <v>229</v>
      </c>
      <c r="I53" s="575">
        <v>0</v>
      </c>
      <c r="J53" s="547"/>
      <c r="K53" s="547"/>
      <c r="L53" s="547"/>
      <c r="M53" s="547"/>
      <c r="N53" s="567"/>
      <c r="O53" s="567"/>
    </row>
    <row r="54" s="218" customFormat="true" ht="24.95" customHeight="true" spans="1:15">
      <c r="A54" s="195" t="s">
        <v>230</v>
      </c>
      <c r="B54" s="552">
        <v>82504</v>
      </c>
      <c r="C54" s="552">
        <v>65474</v>
      </c>
      <c r="D54" s="552">
        <v>65474</v>
      </c>
      <c r="E54" s="552"/>
      <c r="F54" s="567">
        <f t="shared" si="12"/>
        <v>1</v>
      </c>
      <c r="G54" s="567">
        <f t="shared" si="13"/>
        <v>-0.206414234461359</v>
      </c>
      <c r="H54" s="195" t="s">
        <v>231</v>
      </c>
      <c r="I54" s="214">
        <v>77109</v>
      </c>
      <c r="J54" s="547">
        <v>74943</v>
      </c>
      <c r="K54" s="547">
        <v>40716</v>
      </c>
      <c r="L54" s="547"/>
      <c r="M54" s="547"/>
      <c r="N54" s="567">
        <f>K54/J54</f>
        <v>0.543292902605981</v>
      </c>
      <c r="O54" s="567">
        <f>(K54-I54)/I54</f>
        <v>-0.471968252733144</v>
      </c>
    </row>
    <row r="55" s="218" customFormat="true" ht="24.95" customHeight="true" spans="1:15">
      <c r="A55" s="216" t="s">
        <v>232</v>
      </c>
      <c r="B55" s="552">
        <v>0</v>
      </c>
      <c r="C55" s="552">
        <v>0</v>
      </c>
      <c r="D55" s="552">
        <v>0</v>
      </c>
      <c r="E55" s="552"/>
      <c r="F55" s="567"/>
      <c r="G55" s="567"/>
      <c r="H55" s="195" t="s">
        <v>233</v>
      </c>
      <c r="I55" s="214">
        <v>0</v>
      </c>
      <c r="J55" s="547"/>
      <c r="K55" s="547">
        <v>30000</v>
      </c>
      <c r="L55" s="547"/>
      <c r="M55" s="547"/>
      <c r="N55" s="567"/>
      <c r="O55" s="567"/>
    </row>
    <row r="56" s="218" customFormat="true" ht="24.95" customHeight="true" spans="1:15">
      <c r="A56" s="216" t="s">
        <v>234</v>
      </c>
      <c r="B56" s="552">
        <v>0</v>
      </c>
      <c r="C56" s="552">
        <v>0</v>
      </c>
      <c r="D56" s="552">
        <v>0</v>
      </c>
      <c r="E56" s="552"/>
      <c r="F56" s="567"/>
      <c r="G56" s="567"/>
      <c r="H56" s="195" t="s">
        <v>235</v>
      </c>
      <c r="I56" s="543">
        <v>0</v>
      </c>
      <c r="J56" s="547"/>
      <c r="K56" s="547"/>
      <c r="L56" s="547"/>
      <c r="M56" s="547"/>
      <c r="N56" s="567"/>
      <c r="O56" s="567"/>
    </row>
    <row r="57" s="218" customFormat="true" ht="24.95" customHeight="true" spans="1:15">
      <c r="A57" s="553" t="s">
        <v>236</v>
      </c>
      <c r="B57" s="552">
        <v>0</v>
      </c>
      <c r="C57" s="552">
        <v>405300</v>
      </c>
      <c r="D57" s="552">
        <v>405300</v>
      </c>
      <c r="E57" s="552"/>
      <c r="F57" s="567">
        <f t="shared" si="12"/>
        <v>1</v>
      </c>
      <c r="G57" s="567" t="e">
        <f t="shared" si="13"/>
        <v>#DIV/0!</v>
      </c>
      <c r="H57" s="195" t="s">
        <v>237</v>
      </c>
      <c r="I57" s="543">
        <v>0</v>
      </c>
      <c r="J57" s="547"/>
      <c r="K57" s="547"/>
      <c r="L57" s="547"/>
      <c r="M57" s="547"/>
      <c r="N57" s="567"/>
      <c r="O57" s="567"/>
    </row>
    <row r="58" s="218" customFormat="true" ht="24.95" customHeight="true" spans="1:15">
      <c r="A58" s="553" t="s">
        <v>238</v>
      </c>
      <c r="B58" s="552">
        <v>327000</v>
      </c>
      <c r="C58" s="552">
        <v>0</v>
      </c>
      <c r="D58" s="552"/>
      <c r="E58" s="552"/>
      <c r="F58" s="567"/>
      <c r="G58" s="567"/>
      <c r="H58" s="195"/>
      <c r="I58" s="543"/>
      <c r="J58" s="547"/>
      <c r="K58" s="547"/>
      <c r="L58" s="547"/>
      <c r="M58" s="547"/>
      <c r="N58" s="567"/>
      <c r="O58" s="567"/>
    </row>
    <row r="59" s="218" customFormat="true" ht="18.95" customHeight="true" spans="1:15">
      <c r="A59" s="553"/>
      <c r="B59" s="552"/>
      <c r="C59" s="552"/>
      <c r="D59" s="552"/>
      <c r="E59" s="552"/>
      <c r="F59" s="567"/>
      <c r="G59" s="567"/>
      <c r="H59" s="229"/>
      <c r="I59" s="543"/>
      <c r="J59" s="214"/>
      <c r="K59" s="214"/>
      <c r="L59" s="214"/>
      <c r="M59" s="214"/>
      <c r="N59" s="567"/>
      <c r="O59" s="567"/>
    </row>
    <row r="60" s="513" customFormat="true" ht="21.95" customHeight="true" spans="1:15">
      <c r="A60" s="554" t="s">
        <v>123</v>
      </c>
      <c r="B60" s="551">
        <v>108369</v>
      </c>
      <c r="C60" s="551">
        <v>191032.645</v>
      </c>
      <c r="D60" s="551">
        <f>SUM(D61:D64)</f>
        <v>221074.195</v>
      </c>
      <c r="E60" s="551"/>
      <c r="F60" s="484">
        <f>D60/C60</f>
        <v>1.15725872402594</v>
      </c>
      <c r="G60" s="484">
        <f t="shared" ref="G60:G63" si="14">(D60-B60)/B60</f>
        <v>1.04001324179424</v>
      </c>
      <c r="H60" s="569" t="s">
        <v>239</v>
      </c>
      <c r="I60" s="576">
        <v>225592</v>
      </c>
      <c r="J60" s="576">
        <v>37943.46</v>
      </c>
      <c r="K60" s="576">
        <f>SUM(K61:K64)</f>
        <v>104440.4</v>
      </c>
      <c r="L60" s="576"/>
      <c r="M60" s="576"/>
      <c r="N60" s="484">
        <f>K60/J60</f>
        <v>2.75252704945727</v>
      </c>
      <c r="O60" s="484">
        <f t="shared" ref="O60:O64" si="15">(K60-I60)/I60</f>
        <v>-0.537038547466222</v>
      </c>
    </row>
    <row r="61" s="218" customFormat="true" ht="23.1" customHeight="true" spans="1:15">
      <c r="A61" s="555" t="s">
        <v>240</v>
      </c>
      <c r="B61" s="542">
        <v>17498</v>
      </c>
      <c r="C61" s="543">
        <v>15188.2</v>
      </c>
      <c r="D61" s="543">
        <v>27221.43</v>
      </c>
      <c r="E61" s="543"/>
      <c r="F61" s="567"/>
      <c r="G61" s="567">
        <f t="shared" si="14"/>
        <v>0.555688078637559</v>
      </c>
      <c r="H61" s="218" t="s">
        <v>340</v>
      </c>
      <c r="I61" s="544">
        <v>0</v>
      </c>
      <c r="J61" s="543">
        <v>12952</v>
      </c>
      <c r="K61" s="543">
        <v>30521.82</v>
      </c>
      <c r="L61" s="543">
        <v>305217192.58</v>
      </c>
      <c r="M61" s="543"/>
      <c r="N61" s="567"/>
      <c r="O61" s="567"/>
    </row>
    <row r="62" s="218" customFormat="true" ht="23.1" customHeight="true" spans="1:15">
      <c r="A62" s="555" t="s">
        <v>242</v>
      </c>
      <c r="B62" s="542">
        <v>0</v>
      </c>
      <c r="C62" s="218">
        <v>0</v>
      </c>
      <c r="D62" s="543"/>
      <c r="E62" s="543"/>
      <c r="F62" s="567"/>
      <c r="G62" s="567"/>
      <c r="H62" s="570" t="s">
        <v>341</v>
      </c>
      <c r="I62" s="543">
        <v>101</v>
      </c>
      <c r="J62" s="543">
        <v>0</v>
      </c>
      <c r="K62" s="543"/>
      <c r="L62" s="543"/>
      <c r="M62" s="543"/>
      <c r="N62" s="567"/>
      <c r="O62" s="567"/>
    </row>
    <row r="63" s="218" customFormat="true" ht="23.1" customHeight="true" spans="1:15">
      <c r="A63" s="555" t="s">
        <v>244</v>
      </c>
      <c r="B63" s="542">
        <v>83727</v>
      </c>
      <c r="C63" s="543">
        <v>175844.445</v>
      </c>
      <c r="D63" s="543">
        <v>175844.445</v>
      </c>
      <c r="E63" s="543">
        <v>1758435361.7</v>
      </c>
      <c r="F63" s="567">
        <f>D63/C63</f>
        <v>1</v>
      </c>
      <c r="G63" s="567">
        <f t="shared" si="14"/>
        <v>1.1002119388011</v>
      </c>
      <c r="H63" s="570" t="s">
        <v>342</v>
      </c>
      <c r="I63" s="214">
        <v>35857</v>
      </c>
      <c r="J63" s="543">
        <v>24204</v>
      </c>
      <c r="K63" s="543">
        <v>31197.43</v>
      </c>
      <c r="L63" s="543">
        <v>311967854.41</v>
      </c>
      <c r="M63" s="543"/>
      <c r="N63" s="567"/>
      <c r="O63" s="567">
        <f t="shared" si="15"/>
        <v>-0.129948685054522</v>
      </c>
    </row>
    <row r="64" s="218" customFormat="true" ht="23.1" customHeight="true" spans="1:15">
      <c r="A64" s="555" t="s">
        <v>246</v>
      </c>
      <c r="B64" s="542">
        <v>7144</v>
      </c>
      <c r="C64" s="543"/>
      <c r="D64" s="543">
        <v>18008.32</v>
      </c>
      <c r="E64" s="543">
        <v>180083152</v>
      </c>
      <c r="F64" s="567"/>
      <c r="G64" s="567"/>
      <c r="H64" s="571" t="s">
        <v>343</v>
      </c>
      <c r="I64" s="214">
        <v>189634</v>
      </c>
      <c r="J64" s="543">
        <v>787.46</v>
      </c>
      <c r="K64" s="543">
        <v>42721.15</v>
      </c>
      <c r="L64" s="543">
        <v>427211534.98</v>
      </c>
      <c r="M64" s="543"/>
      <c r="N64" s="567">
        <f>K64/J64</f>
        <v>54.251835013842</v>
      </c>
      <c r="O64" s="567">
        <f t="shared" si="15"/>
        <v>-0.77471787759579</v>
      </c>
    </row>
    <row r="65" s="506" customFormat="true" ht="18" customHeight="true" spans="1:15">
      <c r="A65" s="555"/>
      <c r="B65" s="543"/>
      <c r="C65" s="542"/>
      <c r="D65" s="552"/>
      <c r="E65" s="552"/>
      <c r="F65" s="567"/>
      <c r="G65" s="567"/>
      <c r="H65" s="199"/>
      <c r="I65" s="543"/>
      <c r="J65" s="214"/>
      <c r="K65" s="214"/>
      <c r="L65" s="214"/>
      <c r="M65" s="214"/>
      <c r="N65" s="567"/>
      <c r="O65" s="567"/>
    </row>
    <row r="66" s="514" customFormat="true" ht="18" customHeight="true" spans="1:15">
      <c r="A66" s="554" t="s">
        <v>247</v>
      </c>
      <c r="B66" s="551">
        <v>626864</v>
      </c>
      <c r="C66" s="551">
        <v>1098406.78</v>
      </c>
      <c r="D66" s="551">
        <f>D60+D52+D8</f>
        <v>780271.488</v>
      </c>
      <c r="E66" s="551"/>
      <c r="F66" s="484">
        <f>D66/C66</f>
        <v>0.710366598429045</v>
      </c>
      <c r="G66" s="484">
        <f>(D66-B66)/B66</f>
        <v>0.244722121544705</v>
      </c>
      <c r="H66" s="569" t="s">
        <v>248</v>
      </c>
      <c r="I66" s="551">
        <v>626864</v>
      </c>
      <c r="J66" s="551">
        <v>1098406.78</v>
      </c>
      <c r="K66" s="551">
        <f>K60+K52+K8</f>
        <v>780271.49</v>
      </c>
      <c r="L66" s="551"/>
      <c r="M66" s="551"/>
      <c r="N66" s="484">
        <f>K66/J66</f>
        <v>0.710366600249864</v>
      </c>
      <c r="O66" s="484">
        <f>(K66-I66)/I66</f>
        <v>0.24472212473519</v>
      </c>
    </row>
  </sheetData>
  <mergeCells count="11">
    <mergeCell ref="A2:O2"/>
    <mergeCell ref="F5:G5"/>
    <mergeCell ref="N5:O5"/>
    <mergeCell ref="A5:A6"/>
    <mergeCell ref="B5:B6"/>
    <mergeCell ref="C5:C6"/>
    <mergeCell ref="D5:D6"/>
    <mergeCell ref="H5:H6"/>
    <mergeCell ref="I5:I6"/>
    <mergeCell ref="J5:J6"/>
    <mergeCell ref="K5:K6"/>
  </mergeCells>
  <conditionalFormatting sqref="A53:A54 H53:H59">
    <cfRule type="expression" dxfId="0" priority="1" stopIfTrue="1">
      <formula>"len($A:$A)=3"</formula>
    </cfRule>
  </conditionalFormatting>
  <printOptions horizontalCentered="true"/>
  <pageMargins left="0.590277777777778" right="0.590277777777778" top="1.14166666666667" bottom="0.786805555555556" header="0.393055555555556" footer="0.393055555555556"/>
  <pageSetup paperSize="8" scale="71" fitToHeight="0" orientation="landscape" blackAndWhite="true" horizontalDpi="600"/>
  <headerFooter alignWithMargins="0">
    <oddFooter>&amp;C第 &amp;P 页，共 &amp;N 页</oddFooter>
  </headerFooter>
  <rowBreaks count="1" manualBreakCount="1">
    <brk id="51" max="14"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zoomScale="65" zoomScaleNormal="65" workbookViewId="0">
      <selection activeCell="C20" sqref="C20"/>
    </sheetView>
  </sheetViews>
  <sheetFormatPr defaultColWidth="6.875" defaultRowHeight="14.25"/>
  <cols>
    <col min="1" max="1" width="40.625" style="106" customWidth="true"/>
    <col min="2" max="6" width="12.625" style="106" customWidth="true"/>
    <col min="7" max="7" width="40.625" style="106" customWidth="true"/>
    <col min="8" max="10" width="12.625" style="106" customWidth="true"/>
    <col min="11" max="12" width="12.625" style="499" customWidth="true"/>
    <col min="13" max="16384" width="6.875" style="107"/>
  </cols>
  <sheetData>
    <row r="1" s="101" customFormat="true" ht="30" customHeight="true" spans="1:12">
      <c r="A1" s="108" t="s">
        <v>344</v>
      </c>
      <c r="B1" s="106"/>
      <c r="C1" s="106"/>
      <c r="D1" s="106"/>
      <c r="E1" s="106"/>
      <c r="F1" s="106"/>
      <c r="G1" s="106"/>
      <c r="H1" s="106"/>
      <c r="I1" s="106"/>
      <c r="J1" s="106"/>
      <c r="K1" s="499"/>
      <c r="L1" s="499"/>
    </row>
    <row r="2" s="102" customFormat="true" ht="30" customHeight="true" spans="1:12">
      <c r="A2" s="109" t="s">
        <v>345</v>
      </c>
      <c r="B2" s="109"/>
      <c r="C2" s="109"/>
      <c r="D2" s="109"/>
      <c r="E2" s="109"/>
      <c r="F2" s="109"/>
      <c r="G2" s="109"/>
      <c r="H2" s="109"/>
      <c r="I2" s="109"/>
      <c r="J2" s="109"/>
      <c r="K2" s="504"/>
      <c r="L2" s="504"/>
    </row>
    <row r="3" s="101" customFormat="true" ht="30" customHeight="true" spans="1:12">
      <c r="A3" s="106"/>
      <c r="B3" s="106"/>
      <c r="C3" s="106"/>
      <c r="D3" s="110"/>
      <c r="E3" s="110"/>
      <c r="F3" s="110"/>
      <c r="G3" s="106"/>
      <c r="H3" s="106"/>
      <c r="I3" s="106"/>
      <c r="J3" s="142" t="s">
        <v>251</v>
      </c>
      <c r="K3" s="505"/>
      <c r="L3" s="505"/>
    </row>
    <row r="4" s="103" customFormat="true" ht="40" customHeight="true" spans="1:12">
      <c r="A4" s="111" t="s">
        <v>252</v>
      </c>
      <c r="B4" s="457" t="s">
        <v>60</v>
      </c>
      <c r="C4" s="457" t="s">
        <v>253</v>
      </c>
      <c r="D4" s="458" t="s">
        <v>62</v>
      </c>
      <c r="E4" s="481" t="s">
        <v>63</v>
      </c>
      <c r="F4" s="482"/>
      <c r="G4" s="503" t="s">
        <v>252</v>
      </c>
      <c r="H4" s="457" t="s">
        <v>60</v>
      </c>
      <c r="I4" s="457" t="s">
        <v>253</v>
      </c>
      <c r="J4" s="458" t="s">
        <v>62</v>
      </c>
      <c r="K4" s="481" t="s">
        <v>63</v>
      </c>
      <c r="L4" s="482"/>
    </row>
    <row r="5" s="103" customFormat="true" ht="40" customHeight="true" spans="1:12">
      <c r="A5" s="114"/>
      <c r="B5" s="457"/>
      <c r="C5" s="457"/>
      <c r="D5" s="458"/>
      <c r="E5" s="483" t="s">
        <v>65</v>
      </c>
      <c r="F5" s="483" t="s">
        <v>66</v>
      </c>
      <c r="G5" s="503"/>
      <c r="H5" s="457"/>
      <c r="I5" s="457"/>
      <c r="J5" s="458"/>
      <c r="K5" s="483" t="s">
        <v>65</v>
      </c>
      <c r="L5" s="483" t="s">
        <v>66</v>
      </c>
    </row>
    <row r="6" s="104" customFormat="true" ht="30" customHeight="true" spans="1:12">
      <c r="A6" s="115" t="s">
        <v>67</v>
      </c>
      <c r="B6" s="115">
        <v>1</v>
      </c>
      <c r="C6" s="115">
        <v>2</v>
      </c>
      <c r="D6" s="115">
        <v>3</v>
      </c>
      <c r="E6" s="115">
        <v>4</v>
      </c>
      <c r="F6" s="115">
        <v>5</v>
      </c>
      <c r="G6" s="115" t="s">
        <v>67</v>
      </c>
      <c r="H6" s="115">
        <v>6</v>
      </c>
      <c r="I6" s="115">
        <v>7</v>
      </c>
      <c r="J6" s="115">
        <v>8</v>
      </c>
      <c r="K6" s="115">
        <v>9</v>
      </c>
      <c r="L6" s="115">
        <v>10</v>
      </c>
    </row>
    <row r="7" s="105" customFormat="true" ht="30" customHeight="true" spans="1:12">
      <c r="A7" s="116" t="s">
        <v>254</v>
      </c>
      <c r="B7" s="500">
        <v>106</v>
      </c>
      <c r="C7" s="117">
        <f>C8+C9+C10+C11+C12</f>
        <v>236.77</v>
      </c>
      <c r="D7" s="117">
        <f>D8+D9+D10+D11+D12</f>
        <v>185.15</v>
      </c>
      <c r="E7" s="135">
        <f t="shared" ref="E7:E11" si="0">D7/C7</f>
        <v>0.78198251467669</v>
      </c>
      <c r="F7" s="135">
        <f t="shared" ref="F7:F11" si="1">D7/B7-1</f>
        <v>0.746698113207547</v>
      </c>
      <c r="G7" s="116" t="s">
        <v>255</v>
      </c>
      <c r="H7" s="136">
        <f>H9</f>
        <v>74</v>
      </c>
      <c r="I7" s="136">
        <f>I8+I9</f>
        <v>199.72</v>
      </c>
      <c r="J7" s="136">
        <f>J8+J9</f>
        <v>69.56</v>
      </c>
      <c r="K7" s="143">
        <f>J7/I7</f>
        <v>0.348287602643701</v>
      </c>
      <c r="L7" s="135">
        <f>J7/H7-1</f>
        <v>-0.0599999999999999</v>
      </c>
    </row>
    <row r="8" s="104" customFormat="true" ht="30" customHeight="true" spans="1:12">
      <c r="A8" s="118" t="s">
        <v>256</v>
      </c>
      <c r="B8" s="121">
        <v>105.55</v>
      </c>
      <c r="C8" s="119">
        <v>236.77</v>
      </c>
      <c r="D8" s="119">
        <v>12.35</v>
      </c>
      <c r="E8" s="137">
        <f t="shared" si="0"/>
        <v>0.0521603243654179</v>
      </c>
      <c r="F8" s="137">
        <f t="shared" si="1"/>
        <v>-0.882993841781146</v>
      </c>
      <c r="G8" s="138" t="s">
        <v>257</v>
      </c>
      <c r="H8" s="121"/>
      <c r="I8" s="121"/>
      <c r="J8" s="121"/>
      <c r="K8" s="143"/>
      <c r="L8" s="137"/>
    </row>
    <row r="9" s="104" customFormat="true" ht="30" customHeight="true" spans="1:12">
      <c r="A9" s="120" t="s">
        <v>258</v>
      </c>
      <c r="B9" s="121"/>
      <c r="C9" s="121"/>
      <c r="D9" s="121"/>
      <c r="E9" s="137"/>
      <c r="F9" s="137"/>
      <c r="G9" s="124" t="s">
        <v>259</v>
      </c>
      <c r="H9" s="121">
        <v>74</v>
      </c>
      <c r="I9" s="121">
        <f>SUM(I10:I14)</f>
        <v>199.72</v>
      </c>
      <c r="J9" s="121">
        <f>SUM(J10:J14)</f>
        <v>69.56</v>
      </c>
      <c r="K9" s="144">
        <f>J9/I9</f>
        <v>0.348287602643701</v>
      </c>
      <c r="L9" s="137"/>
    </row>
    <row r="10" s="104" customFormat="true" ht="30" customHeight="true" spans="1:12">
      <c r="A10" s="122" t="s">
        <v>260</v>
      </c>
      <c r="B10" s="121"/>
      <c r="C10" s="121"/>
      <c r="D10" s="121"/>
      <c r="E10" s="137"/>
      <c r="F10" s="137"/>
      <c r="G10" s="139" t="s">
        <v>261</v>
      </c>
      <c r="H10" s="121"/>
      <c r="I10" s="121"/>
      <c r="J10" s="121">
        <v>34.67</v>
      </c>
      <c r="K10" s="143"/>
      <c r="L10" s="137"/>
    </row>
    <row r="11" s="104" customFormat="true" ht="30" customHeight="true" spans="1:12">
      <c r="A11" s="122" t="s">
        <v>262</v>
      </c>
      <c r="B11" s="121"/>
      <c r="C11" s="121"/>
      <c r="D11" s="121">
        <v>172.8</v>
      </c>
      <c r="E11" s="137"/>
      <c r="F11" s="137"/>
      <c r="G11" s="124" t="s">
        <v>263</v>
      </c>
      <c r="H11" s="121"/>
      <c r="I11" s="121"/>
      <c r="J11" s="121"/>
      <c r="K11" s="143"/>
      <c r="L11" s="137"/>
    </row>
    <row r="12" s="104" customFormat="true" ht="30" customHeight="true" spans="1:12">
      <c r="A12" s="123" t="s">
        <v>264</v>
      </c>
      <c r="B12" s="121"/>
      <c r="C12" s="121"/>
      <c r="D12" s="121"/>
      <c r="E12" s="137"/>
      <c r="F12" s="137"/>
      <c r="G12" s="124" t="s">
        <v>265</v>
      </c>
      <c r="H12" s="121"/>
      <c r="I12" s="121"/>
      <c r="J12" s="121"/>
      <c r="K12" s="143"/>
      <c r="L12" s="137"/>
    </row>
    <row r="13" s="104" customFormat="true" ht="30" customHeight="true" spans="1:12">
      <c r="A13" s="123"/>
      <c r="B13" s="121"/>
      <c r="C13" s="121"/>
      <c r="D13" s="121"/>
      <c r="E13" s="137"/>
      <c r="F13" s="137"/>
      <c r="G13" s="138" t="s">
        <v>266</v>
      </c>
      <c r="H13" s="121"/>
      <c r="I13" s="121"/>
      <c r="J13" s="121"/>
      <c r="K13" s="143"/>
      <c r="L13" s="137"/>
    </row>
    <row r="14" s="104" customFormat="true" ht="30" customHeight="true" spans="1:12">
      <c r="A14" s="124"/>
      <c r="B14" s="125"/>
      <c r="C14" s="125"/>
      <c r="D14" s="125"/>
      <c r="E14" s="137"/>
      <c r="F14" s="137"/>
      <c r="G14" s="138" t="s">
        <v>267</v>
      </c>
      <c r="H14" s="121">
        <v>74</v>
      </c>
      <c r="I14" s="121">
        <v>199.72</v>
      </c>
      <c r="J14" s="121">
        <v>34.89</v>
      </c>
      <c r="K14" s="144">
        <f>J14/I14</f>
        <v>0.174694572401362</v>
      </c>
      <c r="L14" s="137"/>
    </row>
    <row r="15" s="105" customFormat="true" ht="30" customHeight="true" spans="1:12">
      <c r="A15" s="126" t="s">
        <v>268</v>
      </c>
      <c r="B15" s="127">
        <f>B16+B17+B19</f>
        <v>33.98</v>
      </c>
      <c r="C15" s="127">
        <f>C16+C17+C19</f>
        <v>33.98</v>
      </c>
      <c r="D15" s="127">
        <f>D16+D17+D19</f>
        <v>34.67</v>
      </c>
      <c r="E15" s="135">
        <f>D15/C15</f>
        <v>1.02030606238964</v>
      </c>
      <c r="F15" s="135">
        <f>D15/B15-1</f>
        <v>0.0203060623896409</v>
      </c>
      <c r="G15" s="140" t="s">
        <v>269</v>
      </c>
      <c r="H15" s="136">
        <f>H16+H18+H19</f>
        <v>65.64</v>
      </c>
      <c r="I15" s="136">
        <f>SUM(I16:I19)</f>
        <v>71.031</v>
      </c>
      <c r="J15" s="136">
        <f>SUM(J16:J19)</f>
        <v>150.26</v>
      </c>
      <c r="K15" s="143">
        <f>J15/I15</f>
        <v>2.11541439653109</v>
      </c>
      <c r="L15" s="135">
        <f>J15/H15-1</f>
        <v>1.28915295551493</v>
      </c>
    </row>
    <row r="16" s="104" customFormat="true" ht="30" customHeight="true" spans="1:12">
      <c r="A16" s="128" t="s">
        <v>270</v>
      </c>
      <c r="B16" s="501">
        <v>33.98</v>
      </c>
      <c r="C16" s="129"/>
      <c r="D16" s="129">
        <v>0.69</v>
      </c>
      <c r="E16" s="135"/>
      <c r="F16" s="137">
        <f>D16/B16-1</f>
        <v>-0.979693937610359</v>
      </c>
      <c r="G16" s="130" t="s">
        <v>271</v>
      </c>
      <c r="H16" s="121"/>
      <c r="I16" s="121"/>
      <c r="J16" s="121"/>
      <c r="K16" s="143"/>
      <c r="L16" s="137"/>
    </row>
    <row r="17" s="104" customFormat="true" ht="30" customHeight="true" spans="1:12">
      <c r="A17" s="128" t="s">
        <v>272</v>
      </c>
      <c r="B17" s="501"/>
      <c r="C17" s="501"/>
      <c r="D17" s="502"/>
      <c r="E17" s="135"/>
      <c r="F17" s="135"/>
      <c r="G17" s="130" t="s">
        <v>273</v>
      </c>
      <c r="H17" s="121"/>
      <c r="I17" s="121"/>
      <c r="J17" s="121"/>
      <c r="K17" s="143"/>
      <c r="L17" s="135"/>
    </row>
    <row r="18" s="104" customFormat="true" ht="30" customHeight="true" spans="1:12">
      <c r="A18" s="128"/>
      <c r="B18" s="501"/>
      <c r="C18" s="501"/>
      <c r="D18" s="502"/>
      <c r="E18" s="135"/>
      <c r="F18" s="135"/>
      <c r="G18" s="128" t="s">
        <v>274</v>
      </c>
      <c r="H18" s="121">
        <v>31.66</v>
      </c>
      <c r="I18" s="121">
        <v>71.031</v>
      </c>
      <c r="J18" s="121">
        <v>150.26</v>
      </c>
      <c r="K18" s="144">
        <f>J18/I18</f>
        <v>2.11541439653109</v>
      </c>
      <c r="L18" s="135"/>
    </row>
    <row r="19" s="104" customFormat="true" ht="30" customHeight="true" spans="1:12">
      <c r="A19" s="130" t="s">
        <v>275</v>
      </c>
      <c r="B19" s="121"/>
      <c r="C19" s="129">
        <v>33.98</v>
      </c>
      <c r="D19" s="121">
        <v>33.98</v>
      </c>
      <c r="E19" s="137">
        <f>D19/C19</f>
        <v>1</v>
      </c>
      <c r="F19" s="135"/>
      <c r="G19" s="128" t="s">
        <v>276</v>
      </c>
      <c r="H19" s="121">
        <v>33.98</v>
      </c>
      <c r="I19" s="121"/>
      <c r="J19" s="121"/>
      <c r="K19" s="143"/>
      <c r="L19" s="135"/>
    </row>
    <row r="20" s="104" customFormat="true" ht="30" customHeight="true" spans="1:12">
      <c r="A20" s="131" t="s">
        <v>247</v>
      </c>
      <c r="B20" s="127">
        <f>B7+B15</f>
        <v>139.98</v>
      </c>
      <c r="C20" s="127">
        <f>C7+C15</f>
        <v>270.75</v>
      </c>
      <c r="D20" s="127">
        <f t="shared" ref="D20:J20" si="2">D7+D15</f>
        <v>219.82</v>
      </c>
      <c r="E20" s="135">
        <f>D20/C20</f>
        <v>0.811892890120037</v>
      </c>
      <c r="F20" s="135">
        <f>D20/B20-1</f>
        <v>0.570367195313616</v>
      </c>
      <c r="G20" s="131" t="s">
        <v>248</v>
      </c>
      <c r="H20" s="136">
        <f t="shared" si="2"/>
        <v>139.64</v>
      </c>
      <c r="I20" s="136">
        <f t="shared" si="2"/>
        <v>270.751</v>
      </c>
      <c r="J20" s="136">
        <f t="shared" si="2"/>
        <v>219.82</v>
      </c>
      <c r="K20" s="143">
        <f>J20/I20</f>
        <v>0.811889891450078</v>
      </c>
      <c r="L20" s="135">
        <f>J20/H20-1</f>
        <v>0.574190776281868</v>
      </c>
    </row>
  </sheetData>
  <mergeCells count="12">
    <mergeCell ref="A2:L2"/>
    <mergeCell ref="J3:L3"/>
    <mergeCell ref="E4:F4"/>
    <mergeCell ref="K4:L4"/>
    <mergeCell ref="A4:A5"/>
    <mergeCell ref="B4:B5"/>
    <mergeCell ref="C4:C5"/>
    <mergeCell ref="D4:D5"/>
    <mergeCell ref="G4:G5"/>
    <mergeCell ref="H4:H5"/>
    <mergeCell ref="I4:I5"/>
    <mergeCell ref="J4:J5"/>
  </mergeCells>
  <printOptions horizontalCentered="true"/>
  <pageMargins left="0.590277777777778" right="0.590277777777778" top="1.14166666666667" bottom="0.786805555555556" header="0.393055555555556" footer="0.393055555555556"/>
  <pageSetup paperSize="8" scale="96" fitToHeight="0" orientation="landscape" blackAndWhite="tru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封面</vt:lpstr>
      <vt:lpstr>目录</vt:lpstr>
      <vt:lpstr>全市一般执行1</vt:lpstr>
      <vt:lpstr>全市政府性基金执行2</vt:lpstr>
      <vt:lpstr>全市国有资本经营预算执行3</vt:lpstr>
      <vt:lpstr>全市社保执行4</vt:lpstr>
      <vt:lpstr>市本级一般执行5</vt:lpstr>
      <vt:lpstr>市本级政府性基金执行6</vt:lpstr>
      <vt:lpstr>市本级国有资本经营预算执行7</vt:lpstr>
      <vt:lpstr>市本级社保执行8</vt:lpstr>
      <vt:lpstr>全市一般预算9</vt:lpstr>
      <vt:lpstr>全市政府性基金预算10</vt:lpstr>
      <vt:lpstr>全市国有资本经营预算11  </vt:lpstr>
      <vt:lpstr>全市社保基金预算12 </vt:lpstr>
      <vt:lpstr>市本级一般预算13 </vt:lpstr>
      <vt:lpstr>市本级政府性基金预算14</vt:lpstr>
      <vt:lpstr>市本级国有资本经营预算15</vt:lpstr>
      <vt:lpstr>市本级社保基金预算16</vt:lpstr>
      <vt:lpstr>债券项目表17</vt:lpstr>
      <vt:lpstr>项目支出绩效表18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2021-01-29T00:26:00Z</dcterms:created>
  <dcterms:modified xsi:type="dcterms:W3CDTF">2023-02-15T10:29:45Z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4232751B1F334B9CBB274112C9BF6460</vt:lpwstr>
  </property>
</Properties>
</file>