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676" activeTab="2"/>
  </bookViews>
  <sheets>
    <sheet name="封面" sheetId="20" r:id="rId1"/>
    <sheet name="全市一般预算1" sheetId="48" r:id="rId2"/>
    <sheet name="全市政府性基金2" sheetId="49" r:id="rId3"/>
  </sheets>
  <definedNames>
    <definedName name="__xlfn.COUNTIFS" hidden="1">#NAME?</definedName>
    <definedName name="_xlnm.Print_Titles" hidden="1">#N/A</definedName>
    <definedName name="mhj">#N/A</definedName>
    <definedName name="Print_Area_MI">#REF!</definedName>
    <definedName name="地区名称">#REF!</definedName>
    <definedName name="饿">#REF!</definedName>
    <definedName name="我">#N/A</definedName>
    <definedName name="주택사업본부">#REF!</definedName>
    <definedName name="철구사업본부">#REF!</definedName>
    <definedName name="Database" hidden="1">#REF!</definedName>
    <definedName name="洋10">#REF!</definedName>
    <definedName name="吗">#REF!</definedName>
    <definedName name="A">#REF!</definedName>
    <definedName name="S">#REF!</definedName>
    <definedName name="_xlnm.Print_Area" hidden="1">#N/A</definedName>
    <definedName name="Database" localSheetId="0" hidden="1">#REF!</definedName>
    <definedName name="洋10" localSheetId="0">#REF!</definedName>
    <definedName name="_xlnm.Print_Area" localSheetId="1">全市一般预算1!$A$1:$H$69</definedName>
    <definedName name="Database" localSheetId="1" hidden="1">#REF!</definedName>
    <definedName name="洋10" localSheetId="1">#REF!</definedName>
    <definedName name="_xlnm._FilterDatabase" localSheetId="1" hidden="1">全市一般预算1!$6:$69</definedName>
    <definedName name="_xlnm.Print_Area" localSheetId="2">全市政府性基金2!$A$1:$H$67</definedName>
    <definedName name="_xlnm.Print_Titles" localSheetId="1">全市一般预算1!$1:$7</definedName>
    <definedName name="_xlnm.Print_Titles" localSheetId="2">全市政府性基金2!$1:$7</definedName>
  </definedNames>
  <calcPr calcId="144525"/>
</workbook>
</file>

<file path=xl/sharedStrings.xml><?xml version="1.0" encoding="utf-8"?>
<sst xmlns="http://schemas.openxmlformats.org/spreadsheetml/2006/main" count="215" uniqueCount="197">
  <si>
    <t>2025年儋州市第二次预算调整方案（草案）</t>
  </si>
  <si>
    <t>儋州市财政局</t>
  </si>
  <si>
    <t>2025年12月</t>
  </si>
  <si>
    <t>2025年儋州市一般公共预算收支表</t>
  </si>
  <si>
    <t>单位：万元</t>
  </si>
  <si>
    <t>收                             入</t>
  </si>
  <si>
    <t>支                              出</t>
  </si>
  <si>
    <t>项              目</t>
  </si>
  <si>
    <t>2025年
第一次调整后预算数</t>
  </si>
  <si>
    <t>本次调整数</t>
  </si>
  <si>
    <t>本次
调整后预算数</t>
  </si>
  <si>
    <t>项        目</t>
  </si>
  <si>
    <t>**</t>
  </si>
  <si>
    <t>一、地方一般公共预算收入</t>
  </si>
  <si>
    <t>一、地方一般公共预算支出</t>
  </si>
  <si>
    <t>（一）税收收入</t>
  </si>
  <si>
    <t>（一）一般公共服务支出</t>
  </si>
  <si>
    <t>1.增值税</t>
  </si>
  <si>
    <t>（二）外交支出</t>
  </si>
  <si>
    <t>2.企业所得税</t>
  </si>
  <si>
    <t>（三）国防支出</t>
  </si>
  <si>
    <t>3.个人所得税</t>
  </si>
  <si>
    <t>（四）公共安全支出</t>
  </si>
  <si>
    <t>4.资源税</t>
  </si>
  <si>
    <t>（五）教育支出</t>
  </si>
  <si>
    <t>5.城市维护建设税</t>
  </si>
  <si>
    <t>（六）科学技术支出</t>
  </si>
  <si>
    <t>6.房产税</t>
  </si>
  <si>
    <t>（七）文化旅游体育与传媒支出</t>
  </si>
  <si>
    <t>7.印花税</t>
  </si>
  <si>
    <t>（八）社会保障和就业支出</t>
  </si>
  <si>
    <t>8.城镇土地使用税</t>
  </si>
  <si>
    <t>（九）卫生健康支出</t>
  </si>
  <si>
    <t>9.土地增值税</t>
  </si>
  <si>
    <t>（十）节能环保支出</t>
  </si>
  <si>
    <t>10.车船税</t>
  </si>
  <si>
    <t>（十一）城乡社区支出</t>
  </si>
  <si>
    <t>11.耕地占用税</t>
  </si>
  <si>
    <t>（十二）农林水支出</t>
  </si>
  <si>
    <t>12.契税</t>
  </si>
  <si>
    <t>（十三）交通运输支出</t>
  </si>
  <si>
    <t>13.烟叶税</t>
  </si>
  <si>
    <t>（十四）资源勘探信息等支出</t>
  </si>
  <si>
    <t>13.环境保护税</t>
  </si>
  <si>
    <t>（十五）商业服务业等支出</t>
  </si>
  <si>
    <t>14.其他税收</t>
  </si>
  <si>
    <t>（十六）金融支出</t>
  </si>
  <si>
    <t>（二）非税收入</t>
  </si>
  <si>
    <t>（十七）自然资源海洋气象等支出</t>
  </si>
  <si>
    <t>1.专项收入</t>
  </si>
  <si>
    <t>（十八）住房保障支出</t>
  </si>
  <si>
    <t>2.行政性收费收入</t>
  </si>
  <si>
    <t>（十九）粮油物资储备支出</t>
  </si>
  <si>
    <t>3.罚没收入</t>
  </si>
  <si>
    <t>（二十）灾害防治及应急管理支出</t>
  </si>
  <si>
    <t>4.国有资本经营收入</t>
  </si>
  <si>
    <t>（二十一）其他支出</t>
  </si>
  <si>
    <t>5.国有资源(资产)有偿使用收入</t>
  </si>
  <si>
    <t>（二十二）债务付息支出</t>
  </si>
  <si>
    <t>6.捐赠收入</t>
  </si>
  <si>
    <t>（二十三）债务发行费用支出</t>
  </si>
  <si>
    <t>7.政府住房基金收入</t>
  </si>
  <si>
    <t>8.其他收入</t>
  </si>
  <si>
    <t>二、预备费</t>
  </si>
  <si>
    <t>二、债务收入</t>
  </si>
  <si>
    <t>（一）地方政府向外国政府借款转贷收入</t>
  </si>
  <si>
    <t>三、债务还本支出</t>
  </si>
  <si>
    <t>（二）地方政府向国际组织借款转贷收入</t>
  </si>
  <si>
    <t>（一）地方政府一般债券还本支出</t>
  </si>
  <si>
    <t>（三）地方政府其他一般债务转贷收入</t>
  </si>
  <si>
    <t>（二）地方政府其他一般债务还本支出</t>
  </si>
  <si>
    <t>三、转移性收入</t>
  </si>
  <si>
    <t>四、转移性支出</t>
  </si>
  <si>
    <t>（一）上级补助收入</t>
  </si>
  <si>
    <t>(一)上解上级支出</t>
  </si>
  <si>
    <t xml:space="preserve">1.返还性收入 </t>
  </si>
  <si>
    <t>1.体制上解支出</t>
  </si>
  <si>
    <t>（1）所得税基数返还收入</t>
  </si>
  <si>
    <t>2.出口退税专项上解支出</t>
  </si>
  <si>
    <t>（2）成品油税费改革税收返还收入</t>
  </si>
  <si>
    <t>3.专项上解支出</t>
  </si>
  <si>
    <t xml:space="preserve">（3）增值税税收返还收入 </t>
  </si>
  <si>
    <t xml:space="preserve">（4）消费税税收返还收入 </t>
  </si>
  <si>
    <t>（5）增值税“五五分享”税收返还收入</t>
  </si>
  <si>
    <t>2.一般性转移支付收入</t>
  </si>
  <si>
    <t>(二)援助其他地区支出</t>
  </si>
  <si>
    <t>（1）均衡性转移支付收入</t>
  </si>
  <si>
    <t>（2）县级基本财力保障机制奖补资金收入</t>
  </si>
  <si>
    <t>(三)调出资金</t>
  </si>
  <si>
    <t>（3）结算补助收入</t>
  </si>
  <si>
    <t>（4）资源枯竭型城市转移支付补助收入</t>
  </si>
  <si>
    <t>(四)安排预算稳定调节基金</t>
  </si>
  <si>
    <t>（5）产粮（油）大县奖励资金收入</t>
  </si>
  <si>
    <t>（6）重点生态功能区转移支付收入</t>
  </si>
  <si>
    <t>(五)年终结余结转</t>
  </si>
  <si>
    <t>（7）固定数额补助收入</t>
  </si>
  <si>
    <t>（8）革命老区转移支付收入</t>
  </si>
  <si>
    <t>（9）民族地区转移支付收入</t>
  </si>
  <si>
    <t>（10）边境地区转移支付收入</t>
  </si>
  <si>
    <t>（11）贫困地区转移支付收入</t>
  </si>
  <si>
    <t>（12）共同财政事权转移支付收入</t>
  </si>
  <si>
    <t>（13）增值税留抵退税转移支付收入</t>
  </si>
  <si>
    <t>（14）其他退税减税降费转移支付收入</t>
  </si>
  <si>
    <t>（15）其他一般性转移支付收入</t>
  </si>
  <si>
    <t>3.专项转移支付收入</t>
  </si>
  <si>
    <t>（二）调入资金</t>
  </si>
  <si>
    <t>（三）动用预算稳定调节基金</t>
  </si>
  <si>
    <t>（四）地方政府一般债券转贷收入</t>
  </si>
  <si>
    <t>（五）上年结余收入</t>
  </si>
  <si>
    <t>收  入  总  计</t>
  </si>
  <si>
    <t>支  出  总  计</t>
  </si>
  <si>
    <t>2025年儋州市政府性基金预算收支表</t>
  </si>
  <si>
    <t>收                                 入</t>
  </si>
  <si>
    <t>支                       出</t>
  </si>
  <si>
    <t>项          目</t>
  </si>
  <si>
    <t>一、地方政府性基金预算收入</t>
  </si>
  <si>
    <t>一、地方政府性基金预算支出</t>
  </si>
  <si>
    <t>（一）海南省高等级公路车辆通行附加费收入</t>
  </si>
  <si>
    <t>（一）文化旅游体育与传媒支出</t>
  </si>
  <si>
    <t xml:space="preserve"> (二)港口建设费收入</t>
  </si>
  <si>
    <t xml:space="preserve">     国家电影事业发展专项资金安排的支出</t>
  </si>
  <si>
    <t>（三）国家电影事业发展专项资金收入</t>
  </si>
  <si>
    <t xml:space="preserve">     旅游发展基金支出</t>
  </si>
  <si>
    <t>（四）国有土地收益基金收入</t>
  </si>
  <si>
    <t>（二）社会保障和就业支出</t>
  </si>
  <si>
    <t>（五）农业土地开发资金收入</t>
  </si>
  <si>
    <t xml:space="preserve">     大中型水库移民后期扶持基金支出</t>
  </si>
  <si>
    <t>（六）国有土地使用权出让收入</t>
  </si>
  <si>
    <t xml:space="preserve">     小型水库移民扶助基金安排的支出</t>
  </si>
  <si>
    <t>（七）大中型水库库区基金收入</t>
  </si>
  <si>
    <t>（三）城乡社区支出</t>
  </si>
  <si>
    <t>（八）彩票公益金收入</t>
  </si>
  <si>
    <t xml:space="preserve">     国有土地使用权出让收入安排的支出</t>
  </si>
  <si>
    <t>（九）城市基础设施配套费收入</t>
  </si>
  <si>
    <t xml:space="preserve">     国有土地收益基金安排的支出</t>
  </si>
  <si>
    <t>（十）小型水库移民扶助基金收入</t>
  </si>
  <si>
    <t xml:space="preserve">     农业土地开发资金安排的支出</t>
  </si>
  <si>
    <t>（十一）国家重大水利工程建设基金收入</t>
  </si>
  <si>
    <t xml:space="preserve">     城市基础设施配套费安排的支出</t>
  </si>
  <si>
    <t>（十二）污水处理费收入</t>
  </si>
  <si>
    <t xml:space="preserve">     污水处理费安排的支出</t>
  </si>
  <si>
    <t>（十三）彩票发行机构和彩票销售机构的业务费用</t>
  </si>
  <si>
    <t xml:space="preserve">     土地储备专项债券收入安排的支出</t>
  </si>
  <si>
    <t>（十四）其他政府性基金收入</t>
  </si>
  <si>
    <t xml:space="preserve">     棚户区改造专项债券收入安排的支出</t>
  </si>
  <si>
    <t>（十五）专项债券对应项目专项收入</t>
  </si>
  <si>
    <t xml:space="preserve">     国有土地使用权出让收入对应专项债务收入安排的支出</t>
  </si>
  <si>
    <t xml:space="preserve">     超长期特别国债安排的支出</t>
  </si>
  <si>
    <t>（四）农林水支出</t>
  </si>
  <si>
    <t xml:space="preserve">     大中型水库库区基金安排的支出</t>
  </si>
  <si>
    <t xml:space="preserve">     国家重大水利工程建设基金安排的支出</t>
  </si>
  <si>
    <t>（五）交通运输支出</t>
  </si>
  <si>
    <t xml:space="preserve">     海南省高等级公路车辆通行附加费安排的支出</t>
  </si>
  <si>
    <t xml:space="preserve">     港口建设费安排的支出</t>
  </si>
  <si>
    <t>（六）其他支出</t>
  </si>
  <si>
    <t xml:space="preserve">     其他政府性基金及对应专项债务收入安排的支出</t>
  </si>
  <si>
    <t xml:space="preserve">     彩票发行销售机构业务费安排的支出</t>
  </si>
  <si>
    <t xml:space="preserve">     彩票公益金安排的支出</t>
  </si>
  <si>
    <t xml:space="preserve">（七）地方政府专项债务付息支出  </t>
  </si>
  <si>
    <t xml:space="preserve">     海南省高等级公路车辆通行附加费债务付息支出</t>
  </si>
  <si>
    <t xml:space="preserve">     国有土地使用权出让金债务付息支出</t>
  </si>
  <si>
    <t xml:space="preserve">     土地储备专项债券付息支出</t>
  </si>
  <si>
    <t xml:space="preserve">     棚户区改造专项债券付息支出</t>
  </si>
  <si>
    <t xml:space="preserve">     其他地方自行试点项目收益专项债券付息支出</t>
  </si>
  <si>
    <t xml:space="preserve">     其他政府性基金债务付息支出</t>
  </si>
  <si>
    <t>（八）地方政府专项债务发行费用支出</t>
  </si>
  <si>
    <t xml:space="preserve">     海南省高等级公路车辆通行附加费债务发行费用支出</t>
  </si>
  <si>
    <t xml:space="preserve">     国有土地使用权出让金债务发行费用支出</t>
  </si>
  <si>
    <t xml:space="preserve">     土地储备专项债券发行费用支出</t>
  </si>
  <si>
    <t xml:space="preserve">     棚户区改造专项债券发行费用支出</t>
  </si>
  <si>
    <t xml:space="preserve">     其他地方自行试点项目收益专项债券发行费用支出</t>
  </si>
  <si>
    <t xml:space="preserve">     其他政府性基金债务发行费用支出</t>
  </si>
  <si>
    <t>二、债务转贷收入</t>
  </si>
  <si>
    <t>二、债务还本支出</t>
  </si>
  <si>
    <t>（一）海南省高等级公路车辆通行附加费债务转贷收入</t>
  </si>
  <si>
    <t>（一）地方政府专项债务还本支出</t>
  </si>
  <si>
    <t>（二）国有土地使用权出让金债务转贷收入</t>
  </si>
  <si>
    <t>（一）海南省高等级公路车辆通行附加费债务还本支出</t>
  </si>
  <si>
    <t>（三）城市基础设施配套费债务转贷收入</t>
  </si>
  <si>
    <t>（二）国有土地使用权出让金债务还本支出</t>
  </si>
  <si>
    <t>（四）棚户区改造专项债券转贷收入</t>
  </si>
  <si>
    <t>（三）土地储备专项债券还本支出</t>
  </si>
  <si>
    <t>（五）其他地方自行试点项目收益专项债券转贷收入</t>
  </si>
  <si>
    <t>（四）棚户区改造专项债券还本支出</t>
  </si>
  <si>
    <t>（六）其他政府性基金债务转贷收入</t>
  </si>
  <si>
    <t>（五）其他地方自行试点项目收益专项债券还本支出</t>
  </si>
  <si>
    <t>（六）其他政府性基金债务还本支出</t>
  </si>
  <si>
    <t>三、转移性支出</t>
  </si>
  <si>
    <t>（一）政府性基金转移支付收入</t>
  </si>
  <si>
    <t>（一）政府性基金上解支出</t>
  </si>
  <si>
    <t>（二）抗疫特别国债转移支付收入</t>
  </si>
  <si>
    <t>（二）调出资金</t>
  </si>
  <si>
    <t>（三）上年结余收入</t>
  </si>
  <si>
    <t>（三）年终结余</t>
  </si>
  <si>
    <t>（四）调入资金</t>
  </si>
  <si>
    <t>收入总计</t>
  </si>
  <si>
    <t>支出总计</t>
  </si>
</sst>
</file>

<file path=xl/styles.xml><?xml version="1.0" encoding="utf-8"?>
<styleSheet xmlns="http://schemas.openxmlformats.org/spreadsheetml/2006/main">
  <numFmts count="10">
    <numFmt numFmtId="176" formatCode="#,##0.0_ "/>
    <numFmt numFmtId="177" formatCode="#,##0.0"/>
    <numFmt numFmtId="178" formatCode="0.0%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9" formatCode="#,##0_);[Red]\(#,##0\)"/>
    <numFmt numFmtId="180" formatCode="#,##0.00_ "/>
    <numFmt numFmtId="181" formatCode="#,##0_ "/>
  </numFmts>
  <fonts count="38">
    <font>
      <sz val="11"/>
      <color indexed="8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name val="黑体"/>
      <charset val="134"/>
    </font>
    <font>
      <sz val="11"/>
      <name val="宋体"/>
      <charset val="134"/>
      <scheme val="major"/>
    </font>
    <font>
      <b/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ajor"/>
    </font>
    <font>
      <b/>
      <sz val="11"/>
      <name val="黑体"/>
      <charset val="134"/>
    </font>
    <font>
      <b/>
      <sz val="12"/>
      <name val="宋体"/>
      <charset val="134"/>
      <scheme val="major"/>
    </font>
    <font>
      <sz val="16"/>
      <name val="黑体"/>
      <charset val="134"/>
    </font>
    <font>
      <sz val="16"/>
      <name val="宋体"/>
      <charset val="134"/>
    </font>
    <font>
      <sz val="36"/>
      <name val="黑体"/>
      <charset val="134"/>
    </font>
    <font>
      <sz val="2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0" fontId="8" fillId="0" borderId="0">
      <alignment vertical="center" wrapText="true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 wrapText="true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 wrapText="true"/>
    </xf>
    <xf numFmtId="0" fontId="18" fillId="15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22" fillId="13" borderId="6" applyNumberFormat="false" applyAlignment="false" applyProtection="false">
      <alignment vertical="center"/>
    </xf>
    <xf numFmtId="0" fontId="26" fillId="17" borderId="8" applyNumberFormat="false" applyAlignment="false" applyProtection="false">
      <alignment vertical="center"/>
    </xf>
    <xf numFmtId="0" fontId="8" fillId="0" borderId="0">
      <alignment vertical="center"/>
    </xf>
    <xf numFmtId="0" fontId="21" fillId="0" borderId="0">
      <protection locked="false"/>
    </xf>
    <xf numFmtId="0" fontId="27" fillId="18" borderId="0" applyNumberFormat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6" fillId="0" borderId="12" applyNumberFormat="false" applyFill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8" fillId="0" borderId="0">
      <protection locked="false"/>
    </xf>
    <xf numFmtId="0" fontId="17" fillId="2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8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8" fillId="0" borderId="0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9" fillId="10" borderId="5" applyNumberFormat="false" applyFont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4" fillId="13" borderId="7" applyNumberForma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8" fillId="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8" fillId="20" borderId="7" applyNumberForma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2" borderId="0" applyNumberFormat="false" applyBorder="false" applyAlignment="false" applyProtection="false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14" applyFont="true" applyFill="true" applyBorder="true" applyAlignment="true">
      <alignment vertical="center" wrapText="true"/>
    </xf>
    <xf numFmtId="0" fontId="3" fillId="0" borderId="0" xfId="14" applyFont="true" applyFill="true" applyBorder="true" applyAlignment="true">
      <alignment vertical="center" wrapText="true"/>
    </xf>
    <xf numFmtId="0" fontId="4" fillId="0" borderId="0" xfId="2" applyFont="true" applyFill="true" applyAlignment="true">
      <alignment vertical="center"/>
    </xf>
    <xf numFmtId="0" fontId="5" fillId="0" borderId="0" xfId="2" applyFont="true" applyFill="true" applyAlignment="true">
      <alignment vertical="center"/>
    </xf>
    <xf numFmtId="0" fontId="6" fillId="0" borderId="0" xfId="2" applyFont="true" applyFill="true" applyAlignment="true">
      <alignment vertical="center"/>
    </xf>
    <xf numFmtId="0" fontId="7" fillId="0" borderId="0" xfId="1" applyFont="true" applyFill="true" applyBorder="true" applyAlignment="true">
      <alignment vertical="center" wrapText="true"/>
    </xf>
    <xf numFmtId="0" fontId="3" fillId="0" borderId="0" xfId="1" applyFont="true" applyFill="true" applyBorder="true" applyAlignment="true">
      <alignment vertical="center" wrapText="true"/>
    </xf>
    <xf numFmtId="0" fontId="8" fillId="0" borderId="0" xfId="1" applyFont="true" applyFill="true" applyBorder="true" applyAlignment="true">
      <alignment vertical="center" wrapText="true"/>
    </xf>
    <xf numFmtId="0" fontId="8" fillId="0" borderId="0" xfId="1" applyFont="true" applyFill="true" applyBorder="true" applyAlignment="true">
      <alignment horizontal="left" vertical="center" wrapText="true" indent="1"/>
    </xf>
    <xf numFmtId="0" fontId="9" fillId="0" borderId="0" xfId="14" applyFont="true" applyFill="true" applyBorder="true" applyAlignment="true">
      <alignment vertical="center" wrapText="true"/>
    </xf>
    <xf numFmtId="179" fontId="9" fillId="0" borderId="0" xfId="14" applyNumberFormat="true" applyFont="true" applyFill="true" applyBorder="true" applyAlignment="true">
      <alignment horizontal="right" vertical="center" wrapText="true"/>
    </xf>
    <xf numFmtId="180" fontId="9" fillId="0" borderId="0" xfId="14" applyNumberFormat="true" applyFont="true" applyFill="true" applyBorder="true" applyAlignment="true">
      <alignment horizontal="right" vertical="center" wrapText="true"/>
    </xf>
    <xf numFmtId="181" fontId="3" fillId="0" borderId="0" xfId="14" applyNumberFormat="true" applyFont="true" applyFill="true" applyBorder="true" applyAlignment="true">
      <alignment horizontal="right" vertical="center" wrapText="true"/>
    </xf>
    <xf numFmtId="180" fontId="3" fillId="0" borderId="0" xfId="14" applyNumberFormat="true" applyFont="true" applyFill="true" applyBorder="true" applyAlignment="true">
      <alignment horizontal="right" vertical="center" wrapText="true"/>
    </xf>
    <xf numFmtId="0" fontId="8" fillId="0" borderId="0" xfId="0" applyFont="true" applyFill="true" applyBorder="true" applyAlignment="true">
      <alignment vertical="center"/>
    </xf>
    <xf numFmtId="49" fontId="5" fillId="0" borderId="0" xfId="14" applyNumberFormat="true" applyFont="true" applyFill="true" applyBorder="true" applyAlignment="true">
      <alignment vertical="center" wrapText="true"/>
    </xf>
    <xf numFmtId="0" fontId="2" fillId="0" borderId="0" xfId="14" applyFont="true" applyFill="true" applyBorder="true" applyAlignment="true" applyProtection="true">
      <alignment horizontal="center" vertical="center"/>
    </xf>
    <xf numFmtId="0" fontId="2" fillId="0" borderId="0" xfId="14" applyFont="true" applyFill="true" applyBorder="true" applyAlignment="true" applyProtection="true">
      <alignment horizontal="right" vertical="center"/>
    </xf>
    <xf numFmtId="180" fontId="2" fillId="0" borderId="0" xfId="14" applyNumberFormat="true" applyFont="true" applyFill="true" applyBorder="true" applyAlignment="true" applyProtection="true">
      <alignment horizontal="right" vertical="center"/>
    </xf>
    <xf numFmtId="31" fontId="3" fillId="0" borderId="0" xfId="58" applyNumberFormat="true" applyFont="true" applyFill="true" applyBorder="true" applyAlignment="true">
      <alignment horizontal="left" vertical="center"/>
    </xf>
    <xf numFmtId="179" fontId="3" fillId="0" borderId="0" xfId="58" applyNumberFormat="true" applyFont="true" applyFill="true" applyBorder="true" applyAlignment="true">
      <alignment horizontal="right" vertical="center"/>
    </xf>
    <xf numFmtId="180" fontId="3" fillId="0" borderId="0" xfId="58" applyNumberFormat="true" applyFont="true" applyFill="true" applyBorder="true" applyAlignment="true">
      <alignment horizontal="right" vertical="center"/>
    </xf>
    <xf numFmtId="49" fontId="10" fillId="0" borderId="1" xfId="2" applyNumberFormat="true" applyFont="true" applyFill="true" applyBorder="true" applyAlignment="true">
      <alignment horizontal="centerContinuous" vertical="center"/>
    </xf>
    <xf numFmtId="38" fontId="6" fillId="0" borderId="2" xfId="2" applyNumberFormat="true" applyFont="true" applyFill="true" applyBorder="true" applyAlignment="true">
      <alignment horizontal="centerContinuous" vertical="center"/>
    </xf>
    <xf numFmtId="181" fontId="6" fillId="0" borderId="1" xfId="2" applyNumberFormat="true" applyFont="true" applyFill="true" applyBorder="true" applyAlignment="true">
      <alignment horizontal="centerContinuous" vertical="center"/>
    </xf>
    <xf numFmtId="181" fontId="6" fillId="0" borderId="3" xfId="2" applyNumberFormat="true" applyFont="true" applyFill="true" applyBorder="true" applyAlignment="true">
      <alignment horizontal="centerContinuous" vertical="center"/>
    </xf>
    <xf numFmtId="49" fontId="11" fillId="0" borderId="1" xfId="2" applyNumberFormat="true" applyFont="true" applyFill="true" applyBorder="true" applyAlignment="true">
      <alignment horizontal="center" vertical="center" wrapText="true"/>
    </xf>
    <xf numFmtId="181" fontId="11" fillId="0" borderId="1" xfId="2" applyNumberFormat="true" applyFont="true" applyFill="true" applyBorder="true" applyAlignment="true">
      <alignment horizontal="center" vertical="center" wrapText="true"/>
    </xf>
    <xf numFmtId="49" fontId="10" fillId="0" borderId="1" xfId="2" applyNumberFormat="true" applyFont="true" applyFill="true" applyBorder="true" applyAlignment="true">
      <alignment horizontal="center" vertical="center" wrapText="true"/>
    </xf>
    <xf numFmtId="181" fontId="10" fillId="0" borderId="1" xfId="2" applyNumberFormat="true" applyFont="true" applyFill="true" applyBorder="true" applyAlignment="true">
      <alignment horizontal="center" vertical="center" wrapText="true"/>
    </xf>
    <xf numFmtId="181" fontId="10" fillId="0" borderId="2" xfId="2" applyNumberFormat="true" applyFont="true" applyFill="true" applyBorder="true" applyAlignment="true">
      <alignment horizontal="center" vertical="center" wrapText="true"/>
    </xf>
    <xf numFmtId="0" fontId="7" fillId="0" borderId="1" xfId="4" applyFont="true" applyFill="true" applyBorder="true" applyAlignment="true" applyProtection="true">
      <alignment horizontal="center" vertical="center"/>
      <protection locked="false"/>
    </xf>
    <xf numFmtId="181" fontId="7" fillId="0" borderId="3" xfId="58" applyNumberFormat="true" applyFont="true" applyFill="true" applyBorder="true" applyAlignment="true">
      <alignment horizontal="right" vertical="center" wrapText="true"/>
    </xf>
    <xf numFmtId="0" fontId="3" fillId="0" borderId="1" xfId="4" applyFont="true" applyFill="true" applyBorder="true" applyAlignment="true" applyProtection="true">
      <alignment horizontal="left" vertical="center"/>
      <protection locked="false"/>
    </xf>
    <xf numFmtId="181" fontId="3" fillId="0" borderId="3" xfId="58" applyNumberFormat="true" applyFont="true" applyFill="true" applyBorder="true" applyAlignment="true">
      <alignment horizontal="right" vertical="center" wrapText="true"/>
    </xf>
    <xf numFmtId="0" fontId="3" fillId="0" borderId="1" xfId="4" applyFont="true" applyFill="true" applyBorder="true" applyAlignment="true">
      <alignment vertical="center" wrapText="true"/>
    </xf>
    <xf numFmtId="0" fontId="3" fillId="0" borderId="1" xfId="1" applyFont="true" applyFill="true" applyBorder="true" applyAlignment="true">
      <alignment vertical="center" wrapText="true"/>
    </xf>
    <xf numFmtId="181" fontId="3" fillId="0" borderId="1" xfId="1" applyNumberFormat="true" applyFont="true" applyFill="true" applyBorder="true" applyAlignment="true">
      <alignment horizontal="right" vertical="center" wrapText="true"/>
    </xf>
    <xf numFmtId="3" fontId="3" fillId="0" borderId="1" xfId="4" applyNumberFormat="true" applyFont="true" applyFill="true" applyBorder="true" applyAlignment="true" applyProtection="true">
      <alignment vertical="center"/>
    </xf>
    <xf numFmtId="181" fontId="3" fillId="0" borderId="1" xfId="58" applyNumberFormat="true" applyFont="true" applyFill="true" applyBorder="true" applyAlignment="true">
      <alignment horizontal="right" vertical="center" wrapText="true"/>
    </xf>
    <xf numFmtId="0" fontId="3" fillId="0" borderId="1" xfId="1" applyFont="true" applyFill="true" applyBorder="true" applyAlignment="true" applyProtection="true">
      <alignment horizontal="left" vertical="center"/>
      <protection locked="false"/>
    </xf>
    <xf numFmtId="3" fontId="3" fillId="0" borderId="1" xfId="1" applyNumberFormat="true" applyFont="true" applyFill="true" applyBorder="true" applyAlignment="true" applyProtection="true">
      <alignment vertical="center"/>
    </xf>
    <xf numFmtId="0" fontId="3" fillId="0" borderId="1" xfId="5" applyFont="true" applyFill="true" applyBorder="true" applyAlignment="true">
      <alignment horizontal="left" vertical="center"/>
    </xf>
    <xf numFmtId="0" fontId="3" fillId="0" borderId="1" xfId="14" applyFont="true" applyFill="true" applyBorder="true" applyAlignment="true" applyProtection="true">
      <alignment horizontal="center" vertical="center"/>
      <protection locked="false"/>
    </xf>
    <xf numFmtId="0" fontId="7" fillId="0" borderId="1" xfId="14" applyFont="true" applyFill="true" applyBorder="true" applyAlignment="true" applyProtection="true">
      <alignment horizontal="center" vertical="center"/>
      <protection locked="false"/>
    </xf>
    <xf numFmtId="181" fontId="7" fillId="0" borderId="1" xfId="1" applyNumberFormat="true" applyFont="true" applyFill="true" applyBorder="true" applyAlignment="true">
      <alignment horizontal="right" vertical="center" wrapText="true"/>
    </xf>
    <xf numFmtId="0" fontId="3" fillId="0" borderId="1" xfId="8" applyFont="true" applyFill="true" applyBorder="true" applyAlignment="true">
      <alignment horizontal="left" vertical="center" wrapText="true"/>
    </xf>
    <xf numFmtId="0" fontId="7" fillId="0" borderId="1" xfId="1" applyFont="true" applyFill="true" applyBorder="true" applyAlignment="true" applyProtection="true">
      <alignment horizontal="center" vertical="center"/>
      <protection locked="false"/>
    </xf>
    <xf numFmtId="181" fontId="2" fillId="0" borderId="0" xfId="14" applyNumberFormat="true" applyFont="true" applyFill="true" applyBorder="true" applyAlignment="true" applyProtection="true">
      <alignment horizontal="right" vertical="center"/>
    </xf>
    <xf numFmtId="0" fontId="3" fillId="0" borderId="0" xfId="14" applyFont="true" applyFill="true" applyBorder="true" applyAlignment="true" applyProtection="true">
      <alignment vertical="center"/>
      <protection locked="false"/>
    </xf>
    <xf numFmtId="0" fontId="10" fillId="0" borderId="1" xfId="2" applyFont="true" applyFill="true" applyBorder="true" applyAlignment="true">
      <alignment horizontal="centerContinuous" vertical="center"/>
    </xf>
    <xf numFmtId="178" fontId="11" fillId="0" borderId="2" xfId="2" applyNumberFormat="true" applyFont="true" applyFill="true" applyBorder="true" applyAlignment="true">
      <alignment horizontal="center" vertical="center" wrapText="true"/>
    </xf>
    <xf numFmtId="178" fontId="10" fillId="0" borderId="1" xfId="2" applyNumberFormat="true" applyFont="true" applyFill="true" applyBorder="true" applyAlignment="true">
      <alignment horizontal="center" vertical="center" wrapText="true"/>
    </xf>
    <xf numFmtId="181" fontId="7" fillId="0" borderId="1" xfId="58" applyNumberFormat="true" applyFont="true" applyFill="true" applyBorder="true" applyAlignment="true">
      <alignment horizontal="right" vertical="center" wrapText="true"/>
    </xf>
    <xf numFmtId="0" fontId="3" fillId="0" borderId="1" xfId="1" applyFont="true" applyFill="true" applyBorder="true" applyAlignment="true" applyProtection="true">
      <alignment vertical="center"/>
      <protection locked="false"/>
    </xf>
    <xf numFmtId="0" fontId="3" fillId="0" borderId="1" xfId="4" applyFont="true" applyFill="true" applyBorder="true" applyAlignment="true" applyProtection="true">
      <alignment vertical="center" wrapText="true"/>
      <protection locked="false"/>
    </xf>
    <xf numFmtId="0" fontId="3" fillId="0" borderId="1" xfId="1" applyFont="true" applyFill="true" applyBorder="true" applyAlignment="true" applyProtection="true">
      <alignment vertical="center" wrapText="true"/>
      <protection locked="false"/>
    </xf>
    <xf numFmtId="0" fontId="8" fillId="0" borderId="1" xfId="1" applyFont="true" applyFill="true" applyBorder="true" applyAlignment="true" applyProtection="true">
      <alignment vertical="center"/>
      <protection locked="false"/>
    </xf>
    <xf numFmtId="181" fontId="3" fillId="0" borderId="1" xfId="14" applyNumberFormat="true" applyFont="true" applyFill="true" applyBorder="true" applyAlignment="true" applyProtection="true">
      <alignment vertical="center"/>
      <protection locked="false"/>
    </xf>
    <xf numFmtId="181" fontId="3" fillId="0" borderId="1" xfId="5" applyNumberFormat="true" applyFont="true" applyFill="true" applyBorder="true" applyAlignment="true">
      <alignment vertical="center"/>
    </xf>
    <xf numFmtId="0" fontId="3" fillId="0" borderId="1" xfId="8" applyFont="true" applyFill="true" applyBorder="true" applyAlignment="true">
      <alignment horizontal="left" vertical="center" wrapText="true" indent="2"/>
    </xf>
    <xf numFmtId="0" fontId="3" fillId="0" borderId="1" xfId="5" applyFont="true" applyFill="true" applyBorder="true" applyAlignment="true">
      <alignment horizontal="left" vertical="center" indent="2"/>
    </xf>
    <xf numFmtId="0" fontId="1" fillId="0" borderId="0" xfId="0" applyFont="true" applyFill="true" applyBorder="true" applyAlignment="true">
      <alignment vertical="center"/>
    </xf>
    <xf numFmtId="0" fontId="2" fillId="0" borderId="0" xfId="2" applyFont="true" applyFill="true">
      <alignment vertical="center"/>
    </xf>
    <xf numFmtId="0" fontId="5" fillId="0" borderId="0" xfId="2" applyFont="true" applyFill="true">
      <alignment vertical="center"/>
    </xf>
    <xf numFmtId="0" fontId="4" fillId="0" borderId="0" xfId="2" applyFont="true" applyFill="true">
      <alignment vertical="center"/>
    </xf>
    <xf numFmtId="0" fontId="6" fillId="0" borderId="0" xfId="2" applyFont="true" applyFill="true">
      <alignment vertical="center"/>
    </xf>
    <xf numFmtId="0" fontId="10" fillId="0" borderId="0" xfId="2" applyFont="true" applyFill="true" applyAlignment="true">
      <alignment horizontal="left" vertical="center"/>
    </xf>
    <xf numFmtId="0" fontId="12" fillId="0" borderId="0" xfId="2" applyFont="true" applyFill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Fill="true">
      <alignment vertical="center"/>
    </xf>
    <xf numFmtId="49" fontId="3" fillId="0" borderId="0" xfId="2" applyNumberFormat="true" applyFont="true" applyFill="true">
      <alignment vertical="center"/>
    </xf>
    <xf numFmtId="38" fontId="9" fillId="0" borderId="0" xfId="2" applyNumberFormat="true" applyFont="true" applyFill="true">
      <alignment vertical="center"/>
    </xf>
    <xf numFmtId="181" fontId="9" fillId="0" borderId="0" xfId="2" applyNumberFormat="true" applyFont="true" applyFill="true">
      <alignment vertical="center"/>
    </xf>
    <xf numFmtId="177" fontId="3" fillId="0" borderId="0" xfId="2" applyNumberFormat="true" applyFont="true" applyFill="true">
      <alignment vertical="center"/>
    </xf>
    <xf numFmtId="0" fontId="1" fillId="0" borderId="0" xfId="0" applyFont="true" applyFill="true" applyAlignment="true"/>
    <xf numFmtId="49" fontId="5" fillId="0" borderId="0" xfId="2" applyNumberFormat="true" applyFont="true" applyFill="true">
      <alignment vertical="center"/>
    </xf>
    <xf numFmtId="49" fontId="2" fillId="0" borderId="0" xfId="2" applyNumberFormat="true" applyFont="true" applyFill="true" applyBorder="true" applyAlignment="true">
      <alignment horizontal="centerContinuous"/>
    </xf>
    <xf numFmtId="38" fontId="2" fillId="0" borderId="0" xfId="2" applyNumberFormat="true" applyFont="true" applyFill="true" applyBorder="true" applyAlignment="true">
      <alignment horizontal="centerContinuous"/>
    </xf>
    <xf numFmtId="181" fontId="2" fillId="0" borderId="0" xfId="2" applyNumberFormat="true" applyFont="true" applyFill="true" applyBorder="true" applyAlignment="true">
      <alignment horizontal="centerContinuous"/>
    </xf>
    <xf numFmtId="179" fontId="3" fillId="0" borderId="0" xfId="58" applyNumberFormat="true" applyFont="true" applyFill="true" applyBorder="true" applyAlignment="true">
      <alignment horizontal="center" vertical="center"/>
    </xf>
    <xf numFmtId="181" fontId="10" fillId="0" borderId="1" xfId="70" applyNumberFormat="true" applyFont="true" applyFill="true" applyBorder="true" applyAlignment="true">
      <alignment horizontal="center" vertical="center"/>
    </xf>
    <xf numFmtId="181" fontId="7" fillId="0" borderId="2" xfId="0" applyNumberFormat="true" applyFont="true" applyFill="true" applyBorder="true" applyAlignment="true">
      <alignment vertical="center"/>
    </xf>
    <xf numFmtId="181" fontId="6" fillId="0" borderId="1" xfId="70" applyNumberFormat="true" applyFont="true" applyFill="true" applyBorder="true" applyAlignment="true">
      <alignment horizontal="left" vertical="center" wrapText="true"/>
    </xf>
    <xf numFmtId="181" fontId="3" fillId="0" borderId="2" xfId="0" applyNumberFormat="true" applyFont="true" applyFill="true" applyBorder="true" applyAlignment="true">
      <alignment vertical="center"/>
    </xf>
    <xf numFmtId="181" fontId="6" fillId="0" borderId="1" xfId="70" applyNumberFormat="true" applyFont="true" applyFill="true" applyBorder="true" applyAlignment="true">
      <alignment horizontal="left" vertical="center" indent="1"/>
    </xf>
    <xf numFmtId="181" fontId="3" fillId="0" borderId="1" xfId="0" applyNumberFormat="true" applyFont="true" applyFill="true" applyBorder="true" applyAlignment="true">
      <alignment vertical="center"/>
    </xf>
    <xf numFmtId="181" fontId="6" fillId="0" borderId="1" xfId="19" applyNumberFormat="true" applyFont="true" applyFill="true" applyBorder="true" applyAlignment="true">
      <alignment horizontal="left" vertical="center" indent="1"/>
    </xf>
    <xf numFmtId="0" fontId="10" fillId="0" borderId="1" xfId="2" applyFont="true" applyFill="true" applyBorder="true">
      <alignment vertical="center"/>
    </xf>
    <xf numFmtId="181" fontId="10" fillId="0" borderId="1" xfId="2" applyNumberFormat="true" applyFont="true" applyFill="true" applyBorder="true">
      <alignment vertical="center"/>
    </xf>
    <xf numFmtId="1" fontId="6" fillId="0" borderId="1" xfId="2" applyNumberFormat="true" applyFont="true" applyFill="true" applyBorder="true" applyAlignment="true" applyProtection="true">
      <alignment horizontal="left" vertical="center"/>
      <protection locked="false"/>
    </xf>
    <xf numFmtId="1" fontId="10" fillId="0" borderId="1" xfId="2" applyNumberFormat="true" applyFont="true" applyFill="true" applyBorder="true" applyAlignment="true" applyProtection="true">
      <alignment horizontal="center" vertical="center"/>
      <protection locked="false"/>
    </xf>
    <xf numFmtId="1" fontId="6" fillId="0" borderId="1" xfId="2" applyNumberFormat="true" applyFont="true" applyFill="true" applyBorder="true" applyAlignment="true" applyProtection="true">
      <alignment horizontal="left" vertical="center" indent="1"/>
      <protection locked="false"/>
    </xf>
    <xf numFmtId="1" fontId="3" fillId="0" borderId="1" xfId="60" applyNumberFormat="true" applyFont="true" applyFill="true" applyBorder="true" applyAlignment="true" applyProtection="true">
      <alignment horizontal="left" vertical="center" indent="1"/>
      <protection locked="false"/>
    </xf>
    <xf numFmtId="0" fontId="3" fillId="0" borderId="1" xfId="60" applyNumberFormat="true" applyFont="true" applyFill="true" applyBorder="true" applyAlignment="true" applyProtection="true">
      <alignment horizontal="left" vertical="center" indent="1"/>
      <protection locked="false"/>
    </xf>
    <xf numFmtId="0" fontId="3" fillId="0" borderId="0" xfId="2" applyFont="true" applyFill="true">
      <alignment vertical="center"/>
    </xf>
    <xf numFmtId="0" fontId="2" fillId="0" borderId="0" xfId="2" applyFont="true" applyFill="true" applyBorder="true" applyAlignment="true">
      <alignment horizontal="centerContinuous"/>
    </xf>
    <xf numFmtId="181" fontId="2" fillId="0" borderId="0" xfId="2" applyNumberFormat="true" applyFont="true" applyFill="true" applyAlignment="true">
      <alignment horizontal="centerContinuous"/>
    </xf>
    <xf numFmtId="181" fontId="7" fillId="0" borderId="1" xfId="0" applyNumberFormat="true" applyFont="true" applyFill="true" applyBorder="true" applyAlignment="true">
      <alignment vertical="center"/>
    </xf>
    <xf numFmtId="181" fontId="6" fillId="0" borderId="1" xfId="70" applyNumberFormat="true" applyFont="true" applyFill="true" applyBorder="true" applyAlignment="true">
      <alignment horizontal="left" vertical="center"/>
    </xf>
    <xf numFmtId="181" fontId="3" fillId="0" borderId="1" xfId="2" applyNumberFormat="true" applyFont="true" applyFill="true" applyBorder="true" applyAlignment="true">
      <alignment horizontal="right" vertical="center"/>
    </xf>
    <xf numFmtId="181" fontId="6" fillId="0" borderId="3" xfId="70" applyNumberFormat="true" applyFont="true" applyFill="true" applyBorder="true" applyAlignment="true">
      <alignment horizontal="left" vertical="center"/>
    </xf>
    <xf numFmtId="0" fontId="6" fillId="0" borderId="4" xfId="2" applyFont="true" applyFill="true" applyBorder="true">
      <alignment vertical="center"/>
    </xf>
    <xf numFmtId="0" fontId="6" fillId="0" borderId="1" xfId="2" applyNumberFormat="true" applyFont="true" applyFill="true" applyBorder="true" applyAlignment="true" applyProtection="true">
      <alignment horizontal="left" vertical="center" indent="1"/>
      <protection locked="false"/>
    </xf>
    <xf numFmtId="177" fontId="6" fillId="0" borderId="1" xfId="2" applyNumberFormat="true" applyFont="true" applyFill="true" applyBorder="true">
      <alignment vertical="center"/>
    </xf>
    <xf numFmtId="0" fontId="6" fillId="0" borderId="1" xfId="2" applyFont="true" applyFill="true" applyBorder="true">
      <alignment vertical="center"/>
    </xf>
    <xf numFmtId="0" fontId="10" fillId="0" borderId="0" xfId="2" applyFont="true" applyFill="true" applyAlignment="true">
      <alignment horizontal="center" vertical="center"/>
    </xf>
    <xf numFmtId="180" fontId="3" fillId="0" borderId="0" xfId="2" applyNumberFormat="true" applyFont="true" applyFill="true" applyBorder="true" applyAlignment="true">
      <alignment horizontal="right" vertical="center"/>
    </xf>
    <xf numFmtId="180" fontId="3" fillId="0" borderId="1" xfId="2" applyNumberFormat="true" applyFont="true" applyFill="true" applyBorder="true" applyAlignment="true">
      <alignment horizontal="right" vertical="center"/>
    </xf>
    <xf numFmtId="181" fontId="3" fillId="0" borderId="0" xfId="0" applyNumberFormat="true" applyFont="true" applyFill="true">
      <alignment vertical="center"/>
    </xf>
    <xf numFmtId="49" fontId="6" fillId="0" borderId="0" xfId="2" applyNumberFormat="true" applyFont="true" applyFill="true">
      <alignment vertical="center"/>
    </xf>
    <xf numFmtId="38" fontId="4" fillId="0" borderId="0" xfId="2" applyNumberFormat="true" applyFont="true" applyFill="true">
      <alignment vertical="center"/>
    </xf>
    <xf numFmtId="181" fontId="4" fillId="0" borderId="0" xfId="2" applyNumberFormat="true" applyFont="true" applyFill="true">
      <alignment vertical="center"/>
    </xf>
    <xf numFmtId="177" fontId="6" fillId="0" borderId="0" xfId="2" applyNumberFormat="true" applyFont="true" applyFill="true">
      <alignment vertical="center"/>
    </xf>
    <xf numFmtId="0" fontId="8" fillId="0" borderId="0" xfId="72" applyAlignment="true"/>
    <xf numFmtId="0" fontId="13" fillId="0" borderId="0" xfId="72" applyFont="true" applyAlignment="true"/>
    <xf numFmtId="0" fontId="14" fillId="0" borderId="0" xfId="72" applyFont="true" applyAlignment="true"/>
    <xf numFmtId="0" fontId="15" fillId="0" borderId="0" xfId="72" applyFont="true" applyAlignment="true">
      <alignment horizontal="center"/>
    </xf>
    <xf numFmtId="0" fontId="16" fillId="0" borderId="0" xfId="72" applyFont="true" applyAlignment="true">
      <alignment horizontal="center"/>
    </xf>
    <xf numFmtId="49" fontId="16" fillId="0" borderId="0" xfId="72" applyNumberFormat="true" applyFont="true" applyAlignment="true">
      <alignment horizontal="center"/>
    </xf>
    <xf numFmtId="176" fontId="8" fillId="0" borderId="0" xfId="72" applyNumberFormat="true" applyAlignment="true"/>
    <xf numFmtId="176" fontId="15" fillId="0" borderId="0" xfId="72" applyNumberFormat="true" applyFont="true" applyAlignment="true">
      <alignment horizontal="center"/>
    </xf>
    <xf numFmtId="176" fontId="16" fillId="0" borderId="0" xfId="72" applyNumberFormat="true" applyFont="true" applyAlignment="true">
      <alignment horizontal="center"/>
    </xf>
  </cellXfs>
  <cellStyles count="74">
    <cellStyle name="常规" xfId="0" builtinId="0"/>
    <cellStyle name="常规_政府性基金（1-14）" xfId="1"/>
    <cellStyle name="常规_2009年政府预算表1-4" xfId="2"/>
    <cellStyle name="常规_2006年全省基金完成情况表1 2" xfId="3"/>
    <cellStyle name="常规_政府性基金（1-14）_基金预算表)" xfId="4"/>
    <cellStyle name="常规_2015年政府性基金编制（总表）" xfId="5"/>
    <cellStyle name="常规_2015年社会保险基金预算--to林奎兑" xfId="6"/>
    <cellStyle name="常规_13收" xfId="7"/>
    <cellStyle name="常规_附件22015年海南省财政预算调整草案0515_2016年财力测算1117（二切表）" xfId="8"/>
    <cellStyle name="常规_2007年分级补助表" xfId="9"/>
    <cellStyle name="常规 2" xfId="10"/>
    <cellStyle name="常规_2013年省本级国有资本经营预算陈小聪20130115" xfId="11"/>
    <cellStyle name="常规 17" xfId="12"/>
    <cellStyle name="常规_13支" xfId="13"/>
    <cellStyle name="常规_政府性基金（1-14）_基金预算表（1-18）" xfId="14"/>
    <cellStyle name="60% - 强调文字颜色 6" xfId="15" builtinId="52"/>
    <cellStyle name="20% - 强调文字颜色 6" xfId="16" builtinId="50"/>
    <cellStyle name="输出" xfId="17" builtinId="21"/>
    <cellStyle name="检查单元格" xfId="18" builtinId="23"/>
    <cellStyle name="常规_全省与省本级执行及预算表（最后稿0121 2" xfId="19"/>
    <cellStyle name="常规_2015年省级转贷市县第二批新增债券分配情况表" xfId="20"/>
    <cellStyle name="差" xfId="21" builtinId="27"/>
    <cellStyle name="标题 1" xfId="22" builtinId="16"/>
    <cellStyle name="解释性文本" xfId="23" builtinId="53"/>
    <cellStyle name="标题 2" xfId="24" builtinId="17"/>
    <cellStyle name="40% - 强调文字颜色 5" xfId="25" builtinId="47"/>
    <cellStyle name="千位分隔[0]" xfId="26" builtinId="6"/>
    <cellStyle name="40% - 强调文字颜色 6" xfId="27" builtinId="51"/>
    <cellStyle name="超链接" xfId="28" builtinId="8"/>
    <cellStyle name="强调文字颜色 5" xfId="29" builtinId="45"/>
    <cellStyle name="标题 3" xfId="30" builtinId="18"/>
    <cellStyle name="千位分隔_2009年政府预算表1-4" xfId="31"/>
    <cellStyle name="汇总" xfId="32" builtinId="25"/>
    <cellStyle name="20% - 强调文字颜色 1" xfId="33" builtinId="30"/>
    <cellStyle name="常规 7" xfId="34"/>
    <cellStyle name="40% - 强调文字颜色 1" xfId="35" builtinId="31"/>
    <cellStyle name="强调文字颜色 6" xfId="36" builtinId="49"/>
    <cellStyle name="千位分隔" xfId="37" builtinId="3"/>
    <cellStyle name="标题" xfId="38" builtinId="15"/>
    <cellStyle name="已访问的超链接" xfId="39" builtinId="9"/>
    <cellStyle name="40% - 强调文字颜色 4" xfId="40" builtinId="43"/>
    <cellStyle name="链接单元格" xfId="41" builtinId="24"/>
    <cellStyle name="常规_2007年云南省向人大报送政府收支预算表格式编制过程表 2 2" xfId="42"/>
    <cellStyle name="标题 4" xfId="43" builtinId="19"/>
    <cellStyle name="20% - 强调文字颜色 2" xfId="44" builtinId="34"/>
    <cellStyle name="常规 10" xfId="45"/>
    <cellStyle name="货币[0]" xfId="46" builtinId="7"/>
    <cellStyle name="警告文本" xfId="47" builtinId="11"/>
    <cellStyle name="40% - 强调文字颜色 2" xfId="48" builtinId="35"/>
    <cellStyle name="注释" xfId="49" builtinId="10"/>
    <cellStyle name="60% - 强调文字颜色 3" xfId="50" builtinId="40"/>
    <cellStyle name="好" xfId="51" builtinId="26"/>
    <cellStyle name="20% - 强调文字颜色 5" xfId="52" builtinId="46"/>
    <cellStyle name="适中" xfId="53" builtinId="28"/>
    <cellStyle name="计算" xfId="54" builtinId="22"/>
    <cellStyle name="强调文字颜色 1" xfId="55" builtinId="29"/>
    <cellStyle name="60% - 强调文字颜色 4" xfId="56" builtinId="44"/>
    <cellStyle name="60% - 强调文字颜色 1" xfId="57" builtinId="32"/>
    <cellStyle name="常规_2006年全省基金完成情况表1" xfId="58"/>
    <cellStyle name="强调文字颜色 2" xfId="59" builtinId="33"/>
    <cellStyle name="常规_附件二之三" xfId="60"/>
    <cellStyle name="60% - 强调文字颜色 5" xfId="61" builtinId="48"/>
    <cellStyle name="百分比" xfId="62" builtinId="5"/>
    <cellStyle name="60% - 强调文字颜色 2" xfId="63" builtinId="36"/>
    <cellStyle name="货币" xfId="64" builtinId="4"/>
    <cellStyle name="强调文字颜色 3" xfId="65" builtinId="37"/>
    <cellStyle name="20% - 强调文字颜色 3" xfId="66" builtinId="38"/>
    <cellStyle name="输入" xfId="67" builtinId="20"/>
    <cellStyle name="40% - 强调文字颜色 3" xfId="68" builtinId="39"/>
    <cellStyle name="强调文字颜色 4" xfId="69" builtinId="41"/>
    <cellStyle name="常规_全省与省本级执行及预算表（最后稿0121" xfId="70"/>
    <cellStyle name="常规_报预算 (终版）2015年省本级国有资本经营预算表20141221" xfId="71"/>
    <cellStyle name="常规_2008年预算草案表" xfId="72"/>
    <cellStyle name="20% - 强调文字颜色 4" xfId="73" builtinId="42"/>
  </cellStyles>
  <dxfs count="1">
    <dxf>
      <font>
        <b val="1"/>
        <i val="0"/>
      </font>
    </dxf>
  </dxfs>
  <tableStyles count="0" defaultTableStyle="TableStyleMedium2" defaultPivotStyle="PivotStyleLight16"/>
  <colors>
    <mruColors>
      <color rgb="00FFC00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58"/>
  <sheetViews>
    <sheetView showGridLines="0" showZeros="0" workbookViewId="0">
      <selection activeCell="A1" sqref="A1"/>
    </sheetView>
  </sheetViews>
  <sheetFormatPr defaultColWidth="6.88333333333333" defaultRowHeight="14.25"/>
  <cols>
    <col min="1" max="3" width="15" style="116" customWidth="true"/>
    <col min="4" max="256" width="6.88333333333333" style="116"/>
    <col min="257" max="259" width="15" style="116" customWidth="true"/>
    <col min="260" max="512" width="6.88333333333333" style="116"/>
    <col min="513" max="515" width="15" style="116" customWidth="true"/>
    <col min="516" max="768" width="6.88333333333333" style="116"/>
    <col min="769" max="771" width="15" style="116" customWidth="true"/>
    <col min="772" max="1024" width="6.88333333333333" style="116"/>
    <col min="1025" max="1027" width="15" style="116" customWidth="true"/>
    <col min="1028" max="1280" width="6.88333333333333" style="116"/>
    <col min="1281" max="1283" width="15" style="116" customWidth="true"/>
    <col min="1284" max="1536" width="6.88333333333333" style="116"/>
    <col min="1537" max="1539" width="15" style="116" customWidth="true"/>
    <col min="1540" max="1792" width="6.88333333333333" style="116"/>
    <col min="1793" max="1795" width="15" style="116" customWidth="true"/>
    <col min="1796" max="2048" width="6.88333333333333" style="116"/>
    <col min="2049" max="2051" width="15" style="116" customWidth="true"/>
    <col min="2052" max="2304" width="6.88333333333333" style="116"/>
    <col min="2305" max="2307" width="15" style="116" customWidth="true"/>
    <col min="2308" max="2560" width="6.88333333333333" style="116"/>
    <col min="2561" max="2563" width="15" style="116" customWidth="true"/>
    <col min="2564" max="2816" width="6.88333333333333" style="116"/>
    <col min="2817" max="2819" width="15" style="116" customWidth="true"/>
    <col min="2820" max="3072" width="6.88333333333333" style="116"/>
    <col min="3073" max="3075" width="15" style="116" customWidth="true"/>
    <col min="3076" max="3328" width="6.88333333333333" style="116"/>
    <col min="3329" max="3331" width="15" style="116" customWidth="true"/>
    <col min="3332" max="3584" width="6.88333333333333" style="116"/>
    <col min="3585" max="3587" width="15" style="116" customWidth="true"/>
    <col min="3588" max="3840" width="6.88333333333333" style="116"/>
    <col min="3841" max="3843" width="15" style="116" customWidth="true"/>
    <col min="3844" max="4096" width="6.88333333333333" style="116"/>
    <col min="4097" max="4099" width="15" style="116" customWidth="true"/>
    <col min="4100" max="4352" width="6.88333333333333" style="116"/>
    <col min="4353" max="4355" width="15" style="116" customWidth="true"/>
    <col min="4356" max="4608" width="6.88333333333333" style="116"/>
    <col min="4609" max="4611" width="15" style="116" customWidth="true"/>
    <col min="4612" max="4864" width="6.88333333333333" style="116"/>
    <col min="4865" max="4867" width="15" style="116" customWidth="true"/>
    <col min="4868" max="5120" width="6.88333333333333" style="116"/>
    <col min="5121" max="5123" width="15" style="116" customWidth="true"/>
    <col min="5124" max="5376" width="6.88333333333333" style="116"/>
    <col min="5377" max="5379" width="15" style="116" customWidth="true"/>
    <col min="5380" max="5632" width="6.88333333333333" style="116"/>
    <col min="5633" max="5635" width="15" style="116" customWidth="true"/>
    <col min="5636" max="5888" width="6.88333333333333" style="116"/>
    <col min="5889" max="5891" width="15" style="116" customWidth="true"/>
    <col min="5892" max="6144" width="6.88333333333333" style="116"/>
    <col min="6145" max="6147" width="15" style="116" customWidth="true"/>
    <col min="6148" max="6400" width="6.88333333333333" style="116"/>
    <col min="6401" max="6403" width="15" style="116" customWidth="true"/>
    <col min="6404" max="6656" width="6.88333333333333" style="116"/>
    <col min="6657" max="6659" width="15" style="116" customWidth="true"/>
    <col min="6660" max="6912" width="6.88333333333333" style="116"/>
    <col min="6913" max="6915" width="15" style="116" customWidth="true"/>
    <col min="6916" max="7168" width="6.88333333333333" style="116"/>
    <col min="7169" max="7171" width="15" style="116" customWidth="true"/>
    <col min="7172" max="7424" width="6.88333333333333" style="116"/>
    <col min="7425" max="7427" width="15" style="116" customWidth="true"/>
    <col min="7428" max="7680" width="6.88333333333333" style="116"/>
    <col min="7681" max="7683" width="15" style="116" customWidth="true"/>
    <col min="7684" max="7936" width="6.88333333333333" style="116"/>
    <col min="7937" max="7939" width="15" style="116" customWidth="true"/>
    <col min="7940" max="8192" width="6.88333333333333" style="116"/>
    <col min="8193" max="8195" width="15" style="116" customWidth="true"/>
    <col min="8196" max="8448" width="6.88333333333333" style="116"/>
    <col min="8449" max="8451" width="15" style="116" customWidth="true"/>
    <col min="8452" max="8704" width="6.88333333333333" style="116"/>
    <col min="8705" max="8707" width="15" style="116" customWidth="true"/>
    <col min="8708" max="8960" width="6.88333333333333" style="116"/>
    <col min="8961" max="8963" width="15" style="116" customWidth="true"/>
    <col min="8964" max="9216" width="6.88333333333333" style="116"/>
    <col min="9217" max="9219" width="15" style="116" customWidth="true"/>
    <col min="9220" max="9472" width="6.88333333333333" style="116"/>
    <col min="9473" max="9475" width="15" style="116" customWidth="true"/>
    <col min="9476" max="9728" width="6.88333333333333" style="116"/>
    <col min="9729" max="9731" width="15" style="116" customWidth="true"/>
    <col min="9732" max="9984" width="6.88333333333333" style="116"/>
    <col min="9985" max="9987" width="15" style="116" customWidth="true"/>
    <col min="9988" max="10240" width="6.88333333333333" style="116"/>
    <col min="10241" max="10243" width="15" style="116" customWidth="true"/>
    <col min="10244" max="10496" width="6.88333333333333" style="116"/>
    <col min="10497" max="10499" width="15" style="116" customWidth="true"/>
    <col min="10500" max="10752" width="6.88333333333333" style="116"/>
    <col min="10753" max="10755" width="15" style="116" customWidth="true"/>
    <col min="10756" max="11008" width="6.88333333333333" style="116"/>
    <col min="11009" max="11011" width="15" style="116" customWidth="true"/>
    <col min="11012" max="11264" width="6.88333333333333" style="116"/>
    <col min="11265" max="11267" width="15" style="116" customWidth="true"/>
    <col min="11268" max="11520" width="6.88333333333333" style="116"/>
    <col min="11521" max="11523" width="15" style="116" customWidth="true"/>
    <col min="11524" max="11776" width="6.88333333333333" style="116"/>
    <col min="11777" max="11779" width="15" style="116" customWidth="true"/>
    <col min="11780" max="12032" width="6.88333333333333" style="116"/>
    <col min="12033" max="12035" width="15" style="116" customWidth="true"/>
    <col min="12036" max="12288" width="6.88333333333333" style="116"/>
    <col min="12289" max="12291" width="15" style="116" customWidth="true"/>
    <col min="12292" max="12544" width="6.88333333333333" style="116"/>
    <col min="12545" max="12547" width="15" style="116" customWidth="true"/>
    <col min="12548" max="12800" width="6.88333333333333" style="116"/>
    <col min="12801" max="12803" width="15" style="116" customWidth="true"/>
    <col min="12804" max="13056" width="6.88333333333333" style="116"/>
    <col min="13057" max="13059" width="15" style="116" customWidth="true"/>
    <col min="13060" max="13312" width="6.88333333333333" style="116"/>
    <col min="13313" max="13315" width="15" style="116" customWidth="true"/>
    <col min="13316" max="13568" width="6.88333333333333" style="116"/>
    <col min="13569" max="13571" width="15" style="116" customWidth="true"/>
    <col min="13572" max="13824" width="6.88333333333333" style="116"/>
    <col min="13825" max="13827" width="15" style="116" customWidth="true"/>
    <col min="13828" max="14080" width="6.88333333333333" style="116"/>
    <col min="14081" max="14083" width="15" style="116" customWidth="true"/>
    <col min="14084" max="14336" width="6.88333333333333" style="116"/>
    <col min="14337" max="14339" width="15" style="116" customWidth="true"/>
    <col min="14340" max="14592" width="6.88333333333333" style="116"/>
    <col min="14593" max="14595" width="15" style="116" customWidth="true"/>
    <col min="14596" max="14848" width="6.88333333333333" style="116"/>
    <col min="14849" max="14851" width="15" style="116" customWidth="true"/>
    <col min="14852" max="15104" width="6.88333333333333" style="116"/>
    <col min="15105" max="15107" width="15" style="116" customWidth="true"/>
    <col min="15108" max="15360" width="6.88333333333333" style="116"/>
    <col min="15361" max="15363" width="15" style="116" customWidth="true"/>
    <col min="15364" max="15616" width="6.88333333333333" style="116"/>
    <col min="15617" max="15619" width="15" style="116" customWidth="true"/>
    <col min="15620" max="15872" width="6.88333333333333" style="116"/>
    <col min="15873" max="15875" width="15" style="116" customWidth="true"/>
    <col min="15876" max="16128" width="6.88333333333333" style="116"/>
    <col min="16129" max="16131" width="15" style="116" customWidth="true"/>
    <col min="16132" max="16384" width="6.88333333333333" style="116"/>
  </cols>
  <sheetData>
    <row r="1" s="116" customFormat="true" ht="20.25" spans="1:3">
      <c r="A1" s="117"/>
      <c r="B1" s="118"/>
      <c r="C1" s="118"/>
    </row>
    <row r="2" s="116" customFormat="true" ht="20.25" spans="1:3">
      <c r="A2" s="118"/>
      <c r="B2" s="118"/>
      <c r="C2" s="118"/>
    </row>
    <row r="7" s="116" customFormat="true" ht="114" customHeight="true" spans="5:12">
      <c r="E7" s="122"/>
      <c r="F7" s="122"/>
      <c r="K7" s="122"/>
      <c r="L7" s="122"/>
    </row>
    <row r="8" s="116" customFormat="true" ht="60" customHeight="true" spans="1:18">
      <c r="A8" s="119" t="s">
        <v>0</v>
      </c>
      <c r="B8" s="119"/>
      <c r="C8" s="119"/>
      <c r="D8" s="119"/>
      <c r="E8" s="123"/>
      <c r="F8" s="123"/>
      <c r="G8" s="119"/>
      <c r="H8" s="119"/>
      <c r="I8" s="119"/>
      <c r="J8" s="119"/>
      <c r="K8" s="123"/>
      <c r="L8" s="123"/>
      <c r="M8" s="119"/>
      <c r="N8" s="119"/>
      <c r="O8" s="119"/>
      <c r="P8" s="119"/>
      <c r="Q8" s="119"/>
      <c r="R8" s="119"/>
    </row>
    <row r="9" s="116" customFormat="true" ht="11.25" customHeight="true" spans="1:18">
      <c r="A9" s="119"/>
      <c r="B9" s="119"/>
      <c r="C9" s="119"/>
      <c r="D9" s="119"/>
      <c r="E9" s="123"/>
      <c r="F9" s="123"/>
      <c r="G9" s="119"/>
      <c r="H9" s="119"/>
      <c r="I9" s="119"/>
      <c r="J9" s="119"/>
      <c r="K9" s="123"/>
      <c r="L9" s="123"/>
      <c r="M9" s="119"/>
      <c r="N9" s="119"/>
      <c r="O9" s="119"/>
      <c r="P9" s="119"/>
      <c r="Q9" s="119"/>
      <c r="R9" s="119"/>
    </row>
    <row r="10" s="116" customFormat="true" ht="12" customHeight="true" spans="1:18">
      <c r="A10" s="119"/>
      <c r="B10" s="119"/>
      <c r="C10" s="119"/>
      <c r="D10" s="119"/>
      <c r="E10" s="123"/>
      <c r="F10" s="123"/>
      <c r="G10" s="119"/>
      <c r="H10" s="119"/>
      <c r="I10" s="119"/>
      <c r="J10" s="119"/>
      <c r="K10" s="123"/>
      <c r="L10" s="123"/>
      <c r="M10" s="119"/>
      <c r="N10" s="119"/>
      <c r="O10" s="119"/>
      <c r="P10" s="119"/>
      <c r="Q10" s="119"/>
      <c r="R10" s="119"/>
    </row>
    <row r="11" s="116" customFormat="true" spans="5:12">
      <c r="E11" s="122"/>
      <c r="F11" s="122"/>
      <c r="K11" s="122"/>
      <c r="L11" s="122"/>
    </row>
    <row r="12" s="116" customFormat="true" spans="5:12">
      <c r="E12" s="122"/>
      <c r="F12" s="122"/>
      <c r="K12" s="122"/>
      <c r="L12" s="122"/>
    </row>
    <row r="13" s="116" customFormat="true" ht="18.75" customHeight="true" spans="5:12">
      <c r="E13" s="122"/>
      <c r="F13" s="122"/>
      <c r="K13" s="122"/>
      <c r="L13" s="122"/>
    </row>
    <row r="14" s="116" customFormat="true" ht="30" customHeight="true" spans="5:12">
      <c r="E14" s="122"/>
      <c r="F14" s="122"/>
      <c r="K14" s="122"/>
      <c r="L14" s="122"/>
    </row>
    <row r="15" s="116" customFormat="true" ht="6" customHeight="true" spans="5:12">
      <c r="E15" s="122"/>
      <c r="F15" s="122"/>
      <c r="K15" s="122"/>
      <c r="L15" s="122"/>
    </row>
    <row r="16" s="116" customFormat="true" ht="8.25" hidden="true" customHeight="true" spans="5:12">
      <c r="E16" s="122"/>
      <c r="F16" s="122"/>
      <c r="K16" s="122"/>
      <c r="L16" s="122"/>
    </row>
    <row r="17" s="116" customFormat="true" ht="22.5" customHeight="true" spans="5:12">
      <c r="E17" s="122"/>
      <c r="F17" s="122"/>
      <c r="K17" s="122"/>
      <c r="L17" s="122"/>
    </row>
    <row r="18" s="116" customFormat="true" ht="32.25" spans="1:18">
      <c r="A18" s="120" t="s">
        <v>1</v>
      </c>
      <c r="B18" s="120"/>
      <c r="C18" s="120"/>
      <c r="D18" s="120"/>
      <c r="E18" s="124"/>
      <c r="F18" s="124"/>
      <c r="G18" s="120"/>
      <c r="H18" s="120"/>
      <c r="I18" s="120"/>
      <c r="J18" s="120"/>
      <c r="K18" s="124"/>
      <c r="L18" s="124"/>
      <c r="M18" s="120"/>
      <c r="N18" s="120"/>
      <c r="O18" s="120"/>
      <c r="P18" s="120"/>
      <c r="Q18" s="120"/>
      <c r="R18" s="120"/>
    </row>
    <row r="19" s="116" customFormat="true" ht="32.25" spans="1:18">
      <c r="A19" s="121" t="s">
        <v>2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</row>
    <row r="20" s="116" customFormat="true" spans="5:12">
      <c r="E20" s="122"/>
      <c r="F20" s="122"/>
      <c r="K20" s="122"/>
      <c r="L20" s="122"/>
    </row>
    <row r="21" s="116" customFormat="true" spans="5:12">
      <c r="E21" s="122"/>
      <c r="F21" s="122"/>
      <c r="K21" s="122"/>
      <c r="L21" s="122"/>
    </row>
    <row r="22" s="116" customFormat="true" spans="5:12">
      <c r="E22" s="122"/>
      <c r="F22" s="122"/>
      <c r="K22" s="122"/>
      <c r="L22" s="122"/>
    </row>
    <row r="23" s="116" customFormat="true" spans="5:12">
      <c r="E23" s="122"/>
      <c r="F23" s="122"/>
      <c r="K23" s="122"/>
      <c r="L23" s="122"/>
    </row>
    <row r="24" s="116" customFormat="true" spans="5:12">
      <c r="E24" s="122"/>
      <c r="F24" s="122"/>
      <c r="K24" s="122"/>
      <c r="L24" s="122"/>
    </row>
    <row r="25" s="116" customFormat="true" spans="5:12">
      <c r="E25" s="122"/>
      <c r="F25" s="122"/>
      <c r="K25" s="122"/>
      <c r="L25" s="122"/>
    </row>
    <row r="26" s="116" customFormat="true" spans="5:12">
      <c r="E26" s="122"/>
      <c r="F26" s="122"/>
      <c r="K26" s="122"/>
      <c r="L26" s="122"/>
    </row>
    <row r="27" s="116" customFormat="true" spans="5:12">
      <c r="E27" s="122"/>
      <c r="F27" s="122"/>
      <c r="K27" s="122"/>
      <c r="L27" s="122"/>
    </row>
    <row r="28" s="116" customFormat="true" spans="5:12">
      <c r="E28" s="122"/>
      <c r="F28" s="122"/>
      <c r="K28" s="122"/>
      <c r="L28" s="122"/>
    </row>
    <row r="29" s="116" customFormat="true" spans="5:12">
      <c r="E29" s="122"/>
      <c r="F29" s="122"/>
      <c r="K29" s="122"/>
      <c r="L29" s="122"/>
    </row>
    <row r="30" s="116" customFormat="true" spans="5:12">
      <c r="E30" s="122"/>
      <c r="F30" s="122"/>
      <c r="K30" s="122"/>
      <c r="L30" s="122"/>
    </row>
    <row r="31" s="116" customFormat="true" spans="5:12">
      <c r="E31" s="122"/>
      <c r="F31" s="122"/>
      <c r="K31" s="122"/>
      <c r="L31" s="122"/>
    </row>
    <row r="32" s="116" customFormat="true" spans="5:12">
      <c r="E32" s="122"/>
      <c r="F32" s="122"/>
      <c r="K32" s="122"/>
      <c r="L32" s="122"/>
    </row>
    <row r="33" s="116" customFormat="true" spans="5:12">
      <c r="E33" s="122"/>
      <c r="F33" s="122"/>
      <c r="K33" s="122"/>
      <c r="L33" s="122"/>
    </row>
    <row r="34" s="116" customFormat="true" spans="5:12">
      <c r="E34" s="122"/>
      <c r="F34" s="122"/>
      <c r="K34" s="122"/>
      <c r="L34" s="122"/>
    </row>
    <row r="35" s="116" customFormat="true" spans="5:12">
      <c r="E35" s="122"/>
      <c r="F35" s="122"/>
      <c r="K35" s="122"/>
      <c r="L35" s="122"/>
    </row>
    <row r="36" s="116" customFormat="true" spans="5:12">
      <c r="E36" s="122"/>
      <c r="F36" s="122"/>
      <c r="K36" s="122"/>
      <c r="L36" s="122"/>
    </row>
    <row r="37" s="116" customFormat="true" spans="5:12">
      <c r="E37" s="122"/>
      <c r="F37" s="122"/>
      <c r="K37" s="122"/>
      <c r="L37" s="122"/>
    </row>
    <row r="38" s="116" customFormat="true" spans="5:12">
      <c r="E38" s="122"/>
      <c r="F38" s="122"/>
      <c r="K38" s="122"/>
      <c r="L38" s="122"/>
    </row>
    <row r="39" s="116" customFormat="true" spans="5:12">
      <c r="E39" s="122"/>
      <c r="F39" s="122"/>
      <c r="K39" s="122"/>
      <c r="L39" s="122"/>
    </row>
    <row r="40" s="116" customFormat="true" spans="5:12">
      <c r="E40" s="122"/>
      <c r="F40" s="122"/>
      <c r="K40" s="122"/>
      <c r="L40" s="122"/>
    </row>
    <row r="41" s="116" customFormat="true" spans="5:12">
      <c r="E41" s="122"/>
      <c r="F41" s="122"/>
      <c r="K41" s="122"/>
      <c r="L41" s="122"/>
    </row>
    <row r="42" s="116" customFormat="true" spans="5:12">
      <c r="E42" s="122"/>
      <c r="F42" s="122"/>
      <c r="K42" s="122"/>
      <c r="L42" s="122"/>
    </row>
    <row r="43" s="116" customFormat="true" spans="5:12">
      <c r="E43" s="122"/>
      <c r="F43" s="122"/>
      <c r="K43" s="122"/>
      <c r="L43" s="122"/>
    </row>
    <row r="44" s="116" customFormat="true" spans="5:12">
      <c r="E44" s="122"/>
      <c r="F44" s="122"/>
      <c r="K44" s="122"/>
      <c r="L44" s="122"/>
    </row>
    <row r="45" s="116" customFormat="true" spans="5:12">
      <c r="E45" s="122"/>
      <c r="F45" s="122"/>
      <c r="K45" s="122"/>
      <c r="L45" s="122"/>
    </row>
    <row r="46" s="116" customFormat="true" spans="5:12">
      <c r="E46" s="122"/>
      <c r="F46" s="122"/>
      <c r="K46" s="122"/>
      <c r="L46" s="122"/>
    </row>
    <row r="47" s="116" customFormat="true" spans="5:12">
      <c r="E47" s="122"/>
      <c r="F47" s="122"/>
      <c r="K47" s="122"/>
      <c r="L47" s="122"/>
    </row>
    <row r="48" s="116" customFormat="true" spans="5:12">
      <c r="E48" s="122"/>
      <c r="F48" s="122"/>
      <c r="K48" s="122"/>
      <c r="L48" s="122"/>
    </row>
    <row r="49" s="116" customFormat="true" spans="5:12">
      <c r="E49" s="122"/>
      <c r="F49" s="122"/>
      <c r="K49" s="122"/>
      <c r="L49" s="122"/>
    </row>
    <row r="50" s="116" customFormat="true" spans="5:12">
      <c r="E50" s="122"/>
      <c r="F50" s="122"/>
      <c r="K50" s="122"/>
      <c r="L50" s="122"/>
    </row>
    <row r="51" s="116" customFormat="true" spans="5:12">
      <c r="E51" s="122"/>
      <c r="F51" s="122"/>
      <c r="K51" s="122"/>
      <c r="L51" s="122"/>
    </row>
    <row r="52" s="116" customFormat="true" spans="5:12">
      <c r="E52" s="122"/>
      <c r="F52" s="122"/>
      <c r="K52" s="122"/>
      <c r="L52" s="122"/>
    </row>
    <row r="53" s="116" customFormat="true" spans="5:12">
      <c r="E53" s="122"/>
      <c r="F53" s="122"/>
      <c r="K53" s="122"/>
      <c r="L53" s="122"/>
    </row>
    <row r="54" s="116" customFormat="true" spans="5:12">
      <c r="E54" s="122"/>
      <c r="F54" s="122"/>
      <c r="K54" s="122"/>
      <c r="L54" s="122"/>
    </row>
    <row r="55" s="116" customFormat="true" spans="5:12">
      <c r="E55" s="122"/>
      <c r="F55" s="122"/>
      <c r="K55" s="122"/>
      <c r="L55" s="122"/>
    </row>
    <row r="56" s="116" customFormat="true" spans="5:12">
      <c r="E56" s="122"/>
      <c r="F56" s="122"/>
      <c r="K56" s="122"/>
      <c r="L56" s="122"/>
    </row>
    <row r="57" s="116" customFormat="true" spans="5:12">
      <c r="E57" s="122"/>
      <c r="F57" s="122"/>
      <c r="K57" s="122"/>
      <c r="L57" s="122"/>
    </row>
    <row r="58" s="116" customFormat="true" spans="5:12">
      <c r="E58" s="122"/>
      <c r="F58" s="122"/>
      <c r="K58" s="122"/>
      <c r="L58" s="122"/>
    </row>
  </sheetData>
  <mergeCells count="4">
    <mergeCell ref="A8:R8"/>
    <mergeCell ref="A10:R10"/>
    <mergeCell ref="A18:R18"/>
    <mergeCell ref="A19:R19"/>
  </mergeCells>
  <printOptions horizontalCentered="true"/>
  <pageMargins left="0.747916666666667" right="0.747916666666667" top="0.984027777777778" bottom="0.984027777777778" header="0.511805555555556" footer="0.511805555555556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73"/>
  <sheetViews>
    <sheetView showGridLines="0" showZeros="0" view="pageBreakPreview" zoomScale="85" zoomScaleNormal="85" zoomScaleSheetLayoutView="85"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38.0833333333333" style="73" customWidth="true"/>
    <col min="2" max="2" width="13.7583333333333" style="74" customWidth="true"/>
    <col min="3" max="3" width="14.5583333333333" style="75" customWidth="true"/>
    <col min="4" max="4" width="16.5" style="75" customWidth="true"/>
    <col min="5" max="5" width="39.2583333333333" style="76" customWidth="true"/>
    <col min="6" max="6" width="14.4083333333333" style="75" customWidth="true"/>
    <col min="7" max="7" width="15.4416666666667" style="75" customWidth="true"/>
    <col min="8" max="8" width="16.5" style="75" customWidth="true"/>
    <col min="9" max="11" width="15.3833333333333" style="77" hidden="true" customWidth="true"/>
    <col min="12" max="12" width="11.6333333333333" style="77" hidden="true" customWidth="true"/>
    <col min="13" max="13" width="14.125" style="77"/>
    <col min="14" max="14" width="9.25833333333333" style="77"/>
    <col min="15" max="16384" width="9" style="77"/>
  </cols>
  <sheetData>
    <row r="1" ht="14.25" spans="1:5">
      <c r="A1" s="78"/>
      <c r="E1" s="97"/>
    </row>
    <row r="2" s="65" customFormat="true" ht="25.5" spans="1:8">
      <c r="A2" s="79" t="s">
        <v>3</v>
      </c>
      <c r="B2" s="80"/>
      <c r="C2" s="81"/>
      <c r="D2" s="81"/>
      <c r="E2" s="98"/>
      <c r="F2" s="81"/>
      <c r="G2" s="81"/>
      <c r="H2" s="99"/>
    </row>
    <row r="3" s="3" customFormat="true" ht="17.25" customHeight="true" spans="1:9">
      <c r="A3" s="21"/>
      <c r="B3" s="82"/>
      <c r="C3" s="22"/>
      <c r="D3" s="22"/>
      <c r="E3" s="23"/>
      <c r="F3" s="51"/>
      <c r="G3" s="14"/>
      <c r="H3" s="14" t="s">
        <v>4</v>
      </c>
      <c r="I3" s="15"/>
    </row>
    <row r="4" s="4" customFormat="true" ht="18" customHeight="true" spans="1:8">
      <c r="A4" s="24" t="s">
        <v>5</v>
      </c>
      <c r="B4" s="25"/>
      <c r="C4" s="26"/>
      <c r="D4" s="27"/>
      <c r="E4" s="52" t="s">
        <v>6</v>
      </c>
      <c r="F4" s="26"/>
      <c r="G4" s="26"/>
      <c r="H4" s="27"/>
    </row>
    <row r="5" s="66" customFormat="true" ht="37" customHeight="true" spans="1:8">
      <c r="A5" s="28" t="s">
        <v>7</v>
      </c>
      <c r="B5" s="29" t="s">
        <v>8</v>
      </c>
      <c r="C5" s="29" t="s">
        <v>9</v>
      </c>
      <c r="D5" s="29" t="s">
        <v>10</v>
      </c>
      <c r="E5" s="53" t="s">
        <v>11</v>
      </c>
      <c r="F5" s="29" t="s">
        <v>8</v>
      </c>
      <c r="G5" s="29" t="s">
        <v>9</v>
      </c>
      <c r="H5" s="29" t="s">
        <v>10</v>
      </c>
    </row>
    <row r="6" s="67" customFormat="true" ht="14.25" spans="1:8">
      <c r="A6" s="30"/>
      <c r="B6" s="31"/>
      <c r="C6" s="31"/>
      <c r="D6" s="31"/>
      <c r="E6" s="54"/>
      <c r="F6" s="31"/>
      <c r="G6" s="31"/>
      <c r="H6" s="31"/>
    </row>
    <row r="7" s="68" customFormat="true" ht="18" customHeight="true" spans="1:8">
      <c r="A7" s="30" t="s">
        <v>12</v>
      </c>
      <c r="B7" s="32">
        <v>1</v>
      </c>
      <c r="C7" s="31">
        <v>2</v>
      </c>
      <c r="D7" s="31">
        <v>3</v>
      </c>
      <c r="E7" s="54" t="s">
        <v>12</v>
      </c>
      <c r="F7" s="31">
        <v>6</v>
      </c>
      <c r="G7" s="31">
        <v>7</v>
      </c>
      <c r="H7" s="31">
        <v>8</v>
      </c>
    </row>
    <row r="8" s="69" customFormat="true" ht="18" customHeight="true" spans="1:12">
      <c r="A8" s="83" t="s">
        <v>13</v>
      </c>
      <c r="B8" s="84">
        <f>B9+B25</f>
        <v>650132.46</v>
      </c>
      <c r="C8" s="84">
        <f>C9+C25</f>
        <v>0</v>
      </c>
      <c r="D8" s="84">
        <f>D9+D25</f>
        <v>650132.46</v>
      </c>
      <c r="E8" s="83" t="s">
        <v>14</v>
      </c>
      <c r="F8" s="100">
        <f>SUM(F9:F33)</f>
        <v>1353269.46</v>
      </c>
      <c r="G8" s="100">
        <f>SUM(G9:G33)</f>
        <v>0</v>
      </c>
      <c r="H8" s="100">
        <f>SUM(H9:H33)</f>
        <v>1353269.46</v>
      </c>
      <c r="I8" s="108">
        <v>1427930.46</v>
      </c>
      <c r="J8" s="108">
        <f>SUM(J9:J33)</f>
        <v>1427930.46</v>
      </c>
      <c r="K8" s="108"/>
      <c r="L8" s="69">
        <f>I8-J8</f>
        <v>0</v>
      </c>
    </row>
    <row r="9" s="67" customFormat="true" ht="18" customHeight="true" spans="1:12">
      <c r="A9" s="85" t="s">
        <v>15</v>
      </c>
      <c r="B9" s="86">
        <f>SUM(B10:B24)</f>
        <v>516202</v>
      </c>
      <c r="C9" s="86">
        <f>SUM(C10:C24)</f>
        <v>0</v>
      </c>
      <c r="D9" s="86">
        <f>SUM(D10:D24)</f>
        <v>516202</v>
      </c>
      <c r="E9" s="101" t="s">
        <v>16</v>
      </c>
      <c r="F9" s="102">
        <v>143319.95</v>
      </c>
      <c r="G9" s="102"/>
      <c r="H9" s="102">
        <f>F9+G9</f>
        <v>143319.95</v>
      </c>
      <c r="I9" s="67">
        <v>86341.28</v>
      </c>
      <c r="J9" s="67">
        <v>86341.28</v>
      </c>
      <c r="K9" s="67">
        <f>H9-I9</f>
        <v>56978.67</v>
      </c>
      <c r="L9" s="67">
        <f>H9-I9</f>
        <v>56978.67</v>
      </c>
    </row>
    <row r="10" s="67" customFormat="true" ht="18" customHeight="true" spans="1:12">
      <c r="A10" s="87" t="s">
        <v>17</v>
      </c>
      <c r="B10" s="88">
        <v>166984</v>
      </c>
      <c r="C10" s="88"/>
      <c r="D10" s="88">
        <f>B10+C10</f>
        <v>166984</v>
      </c>
      <c r="E10" s="101" t="s">
        <v>18</v>
      </c>
      <c r="F10" s="102">
        <v>85.86</v>
      </c>
      <c r="G10" s="102"/>
      <c r="H10" s="102">
        <f t="shared" ref="H10:H31" si="0">F10+G10</f>
        <v>85.86</v>
      </c>
      <c r="I10" s="67">
        <v>0</v>
      </c>
      <c r="J10" s="67">
        <v>0</v>
      </c>
      <c r="K10" s="67">
        <f t="shared" ref="K10:K31" si="1">H10-I10</f>
        <v>85.86</v>
      </c>
      <c r="L10" s="67">
        <f t="shared" ref="L10:L31" si="2">H10-I10</f>
        <v>85.86</v>
      </c>
    </row>
    <row r="11" s="67" customFormat="true" ht="18" customHeight="true" spans="1:12">
      <c r="A11" s="89" t="s">
        <v>19</v>
      </c>
      <c r="B11" s="88">
        <v>92846</v>
      </c>
      <c r="C11" s="88"/>
      <c r="D11" s="88">
        <f t="shared" ref="D11:D21" si="3">B11+C11</f>
        <v>92846</v>
      </c>
      <c r="E11" s="101" t="s">
        <v>20</v>
      </c>
      <c r="F11" s="102">
        <v>702.27</v>
      </c>
      <c r="G11" s="102"/>
      <c r="H11" s="102">
        <f t="shared" si="0"/>
        <v>702.27</v>
      </c>
      <c r="I11" s="67">
        <v>595.86</v>
      </c>
      <c r="J11" s="67">
        <v>807.98</v>
      </c>
      <c r="K11" s="67">
        <f t="shared" si="1"/>
        <v>106.41</v>
      </c>
      <c r="L11" s="67">
        <f t="shared" si="2"/>
        <v>106.41</v>
      </c>
    </row>
    <row r="12" s="67" customFormat="true" ht="18" customHeight="true" spans="1:12">
      <c r="A12" s="89" t="s">
        <v>21</v>
      </c>
      <c r="B12" s="88">
        <v>32879</v>
      </c>
      <c r="C12" s="88"/>
      <c r="D12" s="88">
        <f t="shared" si="3"/>
        <v>32879</v>
      </c>
      <c r="E12" s="101" t="s">
        <v>22</v>
      </c>
      <c r="F12" s="102">
        <v>43733.77</v>
      </c>
      <c r="G12" s="102"/>
      <c r="H12" s="102">
        <f t="shared" si="0"/>
        <v>43733.77</v>
      </c>
      <c r="I12" s="67">
        <v>43887.52</v>
      </c>
      <c r="J12" s="109">
        <v>50537.89</v>
      </c>
      <c r="K12" s="67">
        <f t="shared" si="1"/>
        <v>-153.75</v>
      </c>
      <c r="L12" s="67">
        <f t="shared" si="2"/>
        <v>-153.75</v>
      </c>
    </row>
    <row r="13" s="67" customFormat="true" ht="18" customHeight="true" spans="1:12">
      <c r="A13" s="89" t="s">
        <v>23</v>
      </c>
      <c r="B13" s="88">
        <v>455</v>
      </c>
      <c r="C13" s="88"/>
      <c r="D13" s="88">
        <f t="shared" si="3"/>
        <v>455</v>
      </c>
      <c r="E13" s="101" t="s">
        <v>24</v>
      </c>
      <c r="F13" s="102">
        <v>292317.59</v>
      </c>
      <c r="G13" s="102"/>
      <c r="H13" s="102">
        <f t="shared" si="0"/>
        <v>292317.59</v>
      </c>
      <c r="I13" s="67">
        <v>244148.85</v>
      </c>
      <c r="J13" s="67">
        <v>248513.11</v>
      </c>
      <c r="K13" s="67">
        <f t="shared" si="1"/>
        <v>48168.74</v>
      </c>
      <c r="L13" s="67">
        <f t="shared" si="2"/>
        <v>48168.74</v>
      </c>
    </row>
    <row r="14" s="67" customFormat="true" ht="18" customHeight="true" spans="1:12">
      <c r="A14" s="89" t="s">
        <v>25</v>
      </c>
      <c r="B14" s="88">
        <v>55228</v>
      </c>
      <c r="C14" s="88"/>
      <c r="D14" s="88">
        <f t="shared" si="3"/>
        <v>55228</v>
      </c>
      <c r="E14" s="101" t="s">
        <v>26</v>
      </c>
      <c r="F14" s="102">
        <v>21045.22</v>
      </c>
      <c r="G14" s="102"/>
      <c r="H14" s="102">
        <f t="shared" si="0"/>
        <v>21045.22</v>
      </c>
      <c r="I14" s="67">
        <v>20931.7</v>
      </c>
      <c r="J14" s="67">
        <v>20931.7</v>
      </c>
      <c r="K14" s="67">
        <f t="shared" si="1"/>
        <v>113.52</v>
      </c>
      <c r="L14" s="67">
        <f t="shared" si="2"/>
        <v>113.52</v>
      </c>
    </row>
    <row r="15" s="67" customFormat="true" ht="18" customHeight="true" spans="1:12">
      <c r="A15" s="89" t="s">
        <v>27</v>
      </c>
      <c r="B15" s="88">
        <v>16990</v>
      </c>
      <c r="C15" s="88"/>
      <c r="D15" s="88">
        <f t="shared" si="3"/>
        <v>16990</v>
      </c>
      <c r="E15" s="101" t="s">
        <v>28</v>
      </c>
      <c r="F15" s="102">
        <v>7697.61</v>
      </c>
      <c r="G15" s="102"/>
      <c r="H15" s="102">
        <f t="shared" si="0"/>
        <v>7697.61</v>
      </c>
      <c r="I15" s="67">
        <v>12746.62</v>
      </c>
      <c r="J15" s="67">
        <v>26103.44</v>
      </c>
      <c r="K15" s="67">
        <f t="shared" si="1"/>
        <v>-5049.01</v>
      </c>
      <c r="L15" s="67">
        <f t="shared" si="2"/>
        <v>-5049.01</v>
      </c>
    </row>
    <row r="16" s="67" customFormat="true" ht="18" customHeight="true" spans="1:12">
      <c r="A16" s="89" t="s">
        <v>29</v>
      </c>
      <c r="B16" s="88">
        <v>72764</v>
      </c>
      <c r="C16" s="88"/>
      <c r="D16" s="88">
        <f t="shared" si="3"/>
        <v>72764</v>
      </c>
      <c r="E16" s="101" t="s">
        <v>30</v>
      </c>
      <c r="F16" s="102">
        <v>197302.45</v>
      </c>
      <c r="G16" s="102"/>
      <c r="H16" s="102">
        <f t="shared" si="0"/>
        <v>197302.45</v>
      </c>
      <c r="I16" s="67">
        <v>143448.99</v>
      </c>
      <c r="J16" s="109">
        <v>146179.93</v>
      </c>
      <c r="K16" s="67">
        <f t="shared" si="1"/>
        <v>53853.46</v>
      </c>
      <c r="L16" s="67">
        <f t="shared" si="2"/>
        <v>53853.46</v>
      </c>
    </row>
    <row r="17" s="67" customFormat="true" ht="18" customHeight="true" spans="1:12">
      <c r="A17" s="89" t="s">
        <v>31</v>
      </c>
      <c r="B17" s="88">
        <v>22486</v>
      </c>
      <c r="C17" s="88"/>
      <c r="D17" s="88">
        <f t="shared" si="3"/>
        <v>22486</v>
      </c>
      <c r="E17" s="101" t="s">
        <v>32</v>
      </c>
      <c r="F17" s="102">
        <v>110781.28</v>
      </c>
      <c r="G17" s="102"/>
      <c r="H17" s="102">
        <f t="shared" si="0"/>
        <v>110781.28</v>
      </c>
      <c r="I17" s="67">
        <v>99345.41</v>
      </c>
      <c r="J17" s="109">
        <v>108709.54</v>
      </c>
      <c r="K17" s="67">
        <f t="shared" si="1"/>
        <v>11435.87</v>
      </c>
      <c r="L17" s="67">
        <f t="shared" si="2"/>
        <v>11435.87</v>
      </c>
    </row>
    <row r="18" s="67" customFormat="true" ht="18" customHeight="true" spans="1:12">
      <c r="A18" s="89" t="s">
        <v>33</v>
      </c>
      <c r="B18" s="88">
        <v>21437</v>
      </c>
      <c r="C18" s="88"/>
      <c r="D18" s="88">
        <f t="shared" si="3"/>
        <v>21437</v>
      </c>
      <c r="E18" s="101" t="s">
        <v>34</v>
      </c>
      <c r="F18" s="102">
        <v>11956.58</v>
      </c>
      <c r="G18" s="102"/>
      <c r="H18" s="102">
        <f t="shared" si="0"/>
        <v>11956.58</v>
      </c>
      <c r="I18" s="67">
        <v>9846.32</v>
      </c>
      <c r="J18" s="67">
        <v>45644.76</v>
      </c>
      <c r="K18" s="67">
        <f t="shared" si="1"/>
        <v>2110.26</v>
      </c>
      <c r="L18" s="67">
        <f t="shared" si="2"/>
        <v>2110.26</v>
      </c>
    </row>
    <row r="19" s="67" customFormat="true" ht="18" customHeight="true" spans="1:12">
      <c r="A19" s="89" t="s">
        <v>35</v>
      </c>
      <c r="B19" s="88">
        <v>6037</v>
      </c>
      <c r="C19" s="88"/>
      <c r="D19" s="88">
        <f t="shared" si="3"/>
        <v>6037</v>
      </c>
      <c r="E19" s="101" t="s">
        <v>36</v>
      </c>
      <c r="F19" s="102">
        <v>124698.94</v>
      </c>
      <c r="G19" s="102"/>
      <c r="H19" s="102">
        <f t="shared" si="0"/>
        <v>124698.94</v>
      </c>
      <c r="I19" s="67">
        <v>56870.54</v>
      </c>
      <c r="J19" s="67">
        <f>56870.54*1.1+3503.7264</f>
        <v>66061.3204</v>
      </c>
      <c r="K19" s="67">
        <f t="shared" si="1"/>
        <v>67828.4</v>
      </c>
      <c r="L19" s="67">
        <f t="shared" si="2"/>
        <v>67828.4</v>
      </c>
    </row>
    <row r="20" s="67" customFormat="true" ht="18" customHeight="true" spans="1:12">
      <c r="A20" s="89" t="s">
        <v>37</v>
      </c>
      <c r="B20" s="88">
        <v>7293</v>
      </c>
      <c r="C20" s="88"/>
      <c r="D20" s="88">
        <f t="shared" si="3"/>
        <v>7293</v>
      </c>
      <c r="E20" s="101" t="s">
        <v>38</v>
      </c>
      <c r="F20" s="102">
        <v>191843.57</v>
      </c>
      <c r="G20" s="102"/>
      <c r="H20" s="102">
        <f t="shared" si="0"/>
        <v>191843.57</v>
      </c>
      <c r="I20" s="67">
        <v>153385.94</v>
      </c>
      <c r="J20" s="110">
        <v>172976.17</v>
      </c>
      <c r="K20" s="67">
        <f t="shared" si="1"/>
        <v>38457.63</v>
      </c>
      <c r="L20" s="67">
        <f t="shared" si="2"/>
        <v>38457.63</v>
      </c>
    </row>
    <row r="21" s="67" customFormat="true" ht="18" customHeight="true" spans="1:12">
      <c r="A21" s="89" t="s">
        <v>39</v>
      </c>
      <c r="B21" s="88">
        <v>17197</v>
      </c>
      <c r="C21" s="88"/>
      <c r="D21" s="88">
        <f t="shared" si="3"/>
        <v>17197</v>
      </c>
      <c r="E21" s="101" t="s">
        <v>40</v>
      </c>
      <c r="F21" s="102">
        <v>54248.23</v>
      </c>
      <c r="G21" s="102"/>
      <c r="H21" s="102">
        <f t="shared" si="0"/>
        <v>54248.23</v>
      </c>
      <c r="I21" s="67">
        <v>49742.76</v>
      </c>
      <c r="J21" s="67">
        <f>49742.76*1.01</f>
        <v>50240.1876</v>
      </c>
      <c r="K21" s="67">
        <f t="shared" si="1"/>
        <v>4505.47</v>
      </c>
      <c r="L21" s="67">
        <f t="shared" si="2"/>
        <v>4505.47</v>
      </c>
    </row>
    <row r="22" s="67" customFormat="true" ht="18" customHeight="true" spans="1:8">
      <c r="A22" s="89" t="s">
        <v>41</v>
      </c>
      <c r="B22" s="88">
        <v>336</v>
      </c>
      <c r="C22" s="88"/>
      <c r="D22" s="88">
        <f t="shared" ref="D22:D28" si="4">B22+C22</f>
        <v>336</v>
      </c>
      <c r="E22" s="101" t="s">
        <v>42</v>
      </c>
      <c r="F22" s="102">
        <v>305</v>
      </c>
      <c r="G22" s="102"/>
      <c r="H22" s="102">
        <f t="shared" si="0"/>
        <v>305</v>
      </c>
    </row>
    <row r="23" s="67" customFormat="true" ht="18" customHeight="true" spans="1:12">
      <c r="A23" s="89" t="s">
        <v>43</v>
      </c>
      <c r="B23" s="88">
        <v>3268</v>
      </c>
      <c r="C23" s="88"/>
      <c r="D23" s="88">
        <f t="shared" si="4"/>
        <v>3268</v>
      </c>
      <c r="E23" s="101" t="s">
        <v>44</v>
      </c>
      <c r="F23" s="102">
        <v>4248</v>
      </c>
      <c r="G23" s="102"/>
      <c r="H23" s="102">
        <f t="shared" si="0"/>
        <v>4248</v>
      </c>
      <c r="I23" s="67">
        <v>159093.58</v>
      </c>
      <c r="J23" s="67">
        <v>174485.25</v>
      </c>
      <c r="K23" s="67">
        <f t="shared" ref="K23:K30" si="5">H23-I23</f>
        <v>-154845.58</v>
      </c>
      <c r="L23" s="67">
        <f t="shared" ref="L23:L30" si="6">H23-I23</f>
        <v>-154845.58</v>
      </c>
    </row>
    <row r="24" s="67" customFormat="true" ht="18" customHeight="true" spans="1:12">
      <c r="A24" s="89" t="s">
        <v>45</v>
      </c>
      <c r="B24" s="88">
        <v>2</v>
      </c>
      <c r="C24" s="88"/>
      <c r="D24" s="88">
        <f t="shared" si="4"/>
        <v>2</v>
      </c>
      <c r="E24" s="101" t="s">
        <v>46</v>
      </c>
      <c r="F24" s="102">
        <v>600</v>
      </c>
      <c r="G24" s="102"/>
      <c r="H24" s="102">
        <f t="shared" si="0"/>
        <v>600</v>
      </c>
      <c r="I24" s="67">
        <v>14644.54</v>
      </c>
      <c r="J24" s="67">
        <v>14644.54</v>
      </c>
      <c r="K24" s="67">
        <f t="shared" si="5"/>
        <v>-14044.54</v>
      </c>
      <c r="L24" s="67">
        <f t="shared" si="6"/>
        <v>-14044.54</v>
      </c>
    </row>
    <row r="25" s="67" customFormat="true" ht="18" customHeight="true" spans="1:12">
      <c r="A25" s="85" t="s">
        <v>47</v>
      </c>
      <c r="B25" s="86">
        <f>SUM(B26:B33)</f>
        <v>133930.46</v>
      </c>
      <c r="C25" s="86">
        <f>SUM(C26:C33)</f>
        <v>0</v>
      </c>
      <c r="D25" s="88">
        <f t="shared" si="4"/>
        <v>133930.46</v>
      </c>
      <c r="E25" s="101" t="s">
        <v>48</v>
      </c>
      <c r="F25" s="102">
        <v>7236.86</v>
      </c>
      <c r="G25" s="102"/>
      <c r="H25" s="102">
        <f t="shared" si="0"/>
        <v>7236.86</v>
      </c>
      <c r="I25" s="67">
        <v>30.04</v>
      </c>
      <c r="J25" s="67">
        <v>66.9</v>
      </c>
      <c r="K25" s="67">
        <f t="shared" si="5"/>
        <v>7206.82</v>
      </c>
      <c r="L25" s="67">
        <f t="shared" si="6"/>
        <v>7206.82</v>
      </c>
    </row>
    <row r="26" s="67" customFormat="true" ht="18" customHeight="true" spans="1:12">
      <c r="A26" s="87" t="s">
        <v>49</v>
      </c>
      <c r="B26" s="88">
        <v>38835</v>
      </c>
      <c r="C26" s="88"/>
      <c r="D26" s="88">
        <f t="shared" si="4"/>
        <v>38835</v>
      </c>
      <c r="E26" s="101" t="s">
        <v>50</v>
      </c>
      <c r="F26" s="102">
        <v>31823.39</v>
      </c>
      <c r="G26" s="102"/>
      <c r="H26" s="102">
        <f t="shared" si="0"/>
        <v>31823.39</v>
      </c>
      <c r="I26" s="67">
        <v>8919.65</v>
      </c>
      <c r="J26" s="67">
        <f>8919.65*1.01</f>
        <v>9008.8465</v>
      </c>
      <c r="K26" s="67">
        <f t="shared" si="5"/>
        <v>22903.74</v>
      </c>
      <c r="L26" s="67">
        <f t="shared" si="6"/>
        <v>22903.74</v>
      </c>
    </row>
    <row r="27" s="67" customFormat="true" ht="18" customHeight="true" spans="1:12">
      <c r="A27" s="87" t="s">
        <v>51</v>
      </c>
      <c r="B27" s="88">
        <v>17055.36</v>
      </c>
      <c r="C27" s="88"/>
      <c r="D27" s="88">
        <f t="shared" si="4"/>
        <v>17055.36</v>
      </c>
      <c r="E27" s="101" t="s">
        <v>52</v>
      </c>
      <c r="F27" s="102">
        <v>4723.03</v>
      </c>
      <c r="G27" s="102"/>
      <c r="H27" s="102">
        <f t="shared" si="0"/>
        <v>4723.03</v>
      </c>
      <c r="I27" s="67">
        <v>27403.99</v>
      </c>
      <c r="J27" s="67">
        <v>33688.55</v>
      </c>
      <c r="K27" s="67">
        <f t="shared" si="5"/>
        <v>-22680.96</v>
      </c>
      <c r="L27" s="67">
        <f t="shared" si="6"/>
        <v>-22680.96</v>
      </c>
    </row>
    <row r="28" s="67" customFormat="true" ht="18" customHeight="true" spans="1:12">
      <c r="A28" s="87" t="s">
        <v>53</v>
      </c>
      <c r="B28" s="88">
        <v>4864.41</v>
      </c>
      <c r="C28" s="88"/>
      <c r="D28" s="88">
        <f t="shared" si="4"/>
        <v>4864.41</v>
      </c>
      <c r="E28" s="101" t="s">
        <v>54</v>
      </c>
      <c r="F28" s="102">
        <v>18134.21</v>
      </c>
      <c r="G28" s="102"/>
      <c r="H28" s="102">
        <f t="shared" si="0"/>
        <v>18134.21</v>
      </c>
      <c r="I28" s="67">
        <v>4382.55</v>
      </c>
      <c r="J28" s="110">
        <v>4895.11</v>
      </c>
      <c r="K28" s="67">
        <f t="shared" si="5"/>
        <v>13751.66</v>
      </c>
      <c r="L28" s="67">
        <f t="shared" si="6"/>
        <v>13751.66</v>
      </c>
    </row>
    <row r="29" s="67" customFormat="true" ht="18" customHeight="true" spans="1:12">
      <c r="A29" s="87" t="s">
        <v>55</v>
      </c>
      <c r="B29" s="88"/>
      <c r="C29" s="88"/>
      <c r="D29" s="88">
        <f t="shared" ref="D27:D33" si="7">B29+C29</f>
        <v>0</v>
      </c>
      <c r="E29" s="101" t="s">
        <v>56</v>
      </c>
      <c r="F29" s="102">
        <v>51371.67</v>
      </c>
      <c r="G29" s="102"/>
      <c r="H29" s="102">
        <f t="shared" si="0"/>
        <v>51371.67</v>
      </c>
      <c r="I29" s="67">
        <v>12255.55</v>
      </c>
      <c r="J29" s="67">
        <f>12255.55*1.01</f>
        <v>12378.1055</v>
      </c>
      <c r="K29" s="67">
        <f t="shared" si="5"/>
        <v>39116.12</v>
      </c>
      <c r="L29" s="67">
        <f t="shared" si="6"/>
        <v>39116.12</v>
      </c>
    </row>
    <row r="30" s="67" customFormat="true" ht="18" customHeight="true" spans="1:12">
      <c r="A30" s="87" t="s">
        <v>57</v>
      </c>
      <c r="B30" s="88">
        <v>71539.59</v>
      </c>
      <c r="C30" s="88"/>
      <c r="D30" s="88">
        <f t="shared" si="7"/>
        <v>71539.59</v>
      </c>
      <c r="E30" s="103" t="s">
        <v>58</v>
      </c>
      <c r="F30" s="102">
        <v>35082.21</v>
      </c>
      <c r="G30" s="102"/>
      <c r="H30" s="102">
        <f t="shared" si="0"/>
        <v>35082.21</v>
      </c>
      <c r="I30" s="67">
        <v>118622.85</v>
      </c>
      <c r="J30" s="67">
        <v>118622.85</v>
      </c>
      <c r="K30" s="67">
        <f t="shared" si="5"/>
        <v>-83540.64</v>
      </c>
      <c r="L30" s="67">
        <f t="shared" si="6"/>
        <v>-83540.64</v>
      </c>
    </row>
    <row r="31" s="67" customFormat="true" ht="18" customHeight="true" spans="1:8">
      <c r="A31" s="87" t="s">
        <v>59</v>
      </c>
      <c r="B31" s="88"/>
      <c r="C31" s="88"/>
      <c r="D31" s="88">
        <f t="shared" si="7"/>
        <v>0</v>
      </c>
      <c r="E31" s="101" t="s">
        <v>60</v>
      </c>
      <c r="F31" s="102">
        <v>11.77</v>
      </c>
      <c r="G31" s="102"/>
      <c r="H31" s="102">
        <f t="shared" si="0"/>
        <v>11.77</v>
      </c>
    </row>
    <row r="32" s="67" customFormat="true" ht="18" customHeight="true" spans="1:12">
      <c r="A32" s="87" t="s">
        <v>61</v>
      </c>
      <c r="B32" s="88">
        <v>1612.9</v>
      </c>
      <c r="C32" s="88"/>
      <c r="D32" s="88">
        <f t="shared" si="7"/>
        <v>1612.9</v>
      </c>
      <c r="E32" s="101"/>
      <c r="F32" s="102"/>
      <c r="G32" s="102"/>
      <c r="H32" s="102"/>
      <c r="I32" s="67">
        <v>36733</v>
      </c>
      <c r="J32" s="67">
        <v>36733</v>
      </c>
      <c r="K32" s="67">
        <f>H32-I32</f>
        <v>-36733</v>
      </c>
      <c r="L32" s="67">
        <f>H32-I32</f>
        <v>-36733</v>
      </c>
    </row>
    <row r="33" s="67" customFormat="true" ht="18" customHeight="true" spans="1:12">
      <c r="A33" s="87" t="s">
        <v>62</v>
      </c>
      <c r="B33" s="88">
        <v>23.2</v>
      </c>
      <c r="C33" s="88"/>
      <c r="D33" s="88">
        <f t="shared" si="7"/>
        <v>23.2</v>
      </c>
      <c r="E33" s="101"/>
      <c r="F33" s="102"/>
      <c r="G33" s="102"/>
      <c r="H33" s="102"/>
      <c r="I33" s="67">
        <v>360</v>
      </c>
      <c r="J33" s="67">
        <v>360</v>
      </c>
      <c r="K33" s="67">
        <f>H33-I33</f>
        <v>-360</v>
      </c>
      <c r="L33" s="67">
        <f>H33-I33</f>
        <v>-360</v>
      </c>
    </row>
    <row r="34" s="70" customFormat="true" ht="18" customHeight="true" spans="1:8">
      <c r="A34" s="90"/>
      <c r="B34" s="88">
        <v>0</v>
      </c>
      <c r="C34" s="91"/>
      <c r="D34" s="88">
        <v>0</v>
      </c>
      <c r="E34" s="93" t="s">
        <v>63</v>
      </c>
      <c r="F34" s="100">
        <v>13200</v>
      </c>
      <c r="G34" s="100"/>
      <c r="H34" s="100">
        <f>F34+G34</f>
        <v>13200</v>
      </c>
    </row>
    <row r="35" s="67" customFormat="true" ht="18" customHeight="true" spans="1:8">
      <c r="A35" s="83" t="s">
        <v>64</v>
      </c>
      <c r="B35" s="88">
        <v>0</v>
      </c>
      <c r="C35" s="88"/>
      <c r="D35" s="88">
        <v>0</v>
      </c>
      <c r="E35" s="104"/>
      <c r="F35" s="88">
        <v>0</v>
      </c>
      <c r="G35" s="88">
        <v>0</v>
      </c>
      <c r="H35" s="88">
        <v>0</v>
      </c>
    </row>
    <row r="36" s="67" customFormat="true" ht="18" customHeight="true" spans="1:8">
      <c r="A36" s="92" t="s">
        <v>65</v>
      </c>
      <c r="B36" s="88">
        <v>0</v>
      </c>
      <c r="C36" s="88"/>
      <c r="D36" s="88">
        <v>0</v>
      </c>
      <c r="E36" s="93" t="s">
        <v>66</v>
      </c>
      <c r="F36" s="100">
        <f>F37</f>
        <v>202336.5</v>
      </c>
      <c r="G36" s="100">
        <f>G37</f>
        <v>10000</v>
      </c>
      <c r="H36" s="100">
        <f>H37</f>
        <v>212336.5</v>
      </c>
    </row>
    <row r="37" s="67" customFormat="true" ht="18" customHeight="true" spans="1:8">
      <c r="A37" s="92" t="s">
        <v>67</v>
      </c>
      <c r="B37" s="88">
        <v>0</v>
      </c>
      <c r="C37" s="88"/>
      <c r="D37" s="88">
        <v>0</v>
      </c>
      <c r="E37" s="101" t="s">
        <v>68</v>
      </c>
      <c r="F37" s="88">
        <v>202336.5</v>
      </c>
      <c r="G37" s="88">
        <v>10000</v>
      </c>
      <c r="H37" s="102">
        <f>F37+G37</f>
        <v>212336.5</v>
      </c>
    </row>
    <row r="38" s="67" customFormat="true" ht="18" customHeight="true" spans="1:8">
      <c r="A38" s="92" t="s">
        <v>69</v>
      </c>
      <c r="B38" s="88">
        <v>0</v>
      </c>
      <c r="C38" s="88"/>
      <c r="D38" s="88">
        <v>0</v>
      </c>
      <c r="E38" s="101" t="s">
        <v>70</v>
      </c>
      <c r="F38" s="88">
        <v>0</v>
      </c>
      <c r="G38" s="88">
        <v>0</v>
      </c>
      <c r="H38" s="88"/>
    </row>
    <row r="39" s="67" customFormat="true" ht="18" customHeight="true" spans="1:8">
      <c r="A39" s="92"/>
      <c r="B39" s="86"/>
      <c r="C39" s="86"/>
      <c r="D39" s="86"/>
      <c r="E39" s="101"/>
      <c r="F39" s="88"/>
      <c r="G39" s="88"/>
      <c r="H39" s="88"/>
    </row>
    <row r="40" s="70" customFormat="true" ht="18" customHeight="true" spans="1:8">
      <c r="A40" s="93" t="s">
        <v>71</v>
      </c>
      <c r="B40" s="84">
        <f>B41+B65+B66+B67+B68</f>
        <v>1003169.03</v>
      </c>
      <c r="C40" s="84">
        <f>C41+C65+C66+C67+C68</f>
        <v>10000</v>
      </c>
      <c r="D40" s="84">
        <f>D41+D65+D66+D67+D68</f>
        <v>1013169.03</v>
      </c>
      <c r="E40" s="93" t="s">
        <v>72</v>
      </c>
      <c r="F40" s="100">
        <f>F41+F48+F50+F52+F54</f>
        <v>84495.53</v>
      </c>
      <c r="G40" s="100">
        <f>G41+G48+G50+G52+G54</f>
        <v>0</v>
      </c>
      <c r="H40" s="100">
        <f>H41+H48+H50+H52+H54</f>
        <v>84495.53</v>
      </c>
    </row>
    <row r="41" s="67" customFormat="true" ht="18" customHeight="true" spans="1:8">
      <c r="A41" s="92" t="s">
        <v>73</v>
      </c>
      <c r="B41" s="86">
        <f>B42+B48+B64</f>
        <v>562891.9</v>
      </c>
      <c r="C41" s="86">
        <f>C42+C48+C64</f>
        <v>0</v>
      </c>
      <c r="D41" s="86">
        <f>D42+D48+D64</f>
        <v>562891.9</v>
      </c>
      <c r="E41" s="92" t="s">
        <v>74</v>
      </c>
      <c r="F41" s="88">
        <f>F42+F43+F44</f>
        <v>84462.1</v>
      </c>
      <c r="G41" s="88">
        <f>SUM(G42:G44)</f>
        <v>0</v>
      </c>
      <c r="H41" s="88">
        <f>SUM(H42:H44)</f>
        <v>84462.1</v>
      </c>
    </row>
    <row r="42" s="70" customFormat="true" ht="18" customHeight="true" spans="1:8">
      <c r="A42" s="94" t="s">
        <v>75</v>
      </c>
      <c r="B42" s="86">
        <f>SUM(B43:B47)</f>
        <v>48359</v>
      </c>
      <c r="C42" s="86">
        <f>SUM(C43:C47)</f>
        <v>0</v>
      </c>
      <c r="D42" s="86">
        <f>SUM(D43:D47)</f>
        <v>48359</v>
      </c>
      <c r="E42" s="105" t="s">
        <v>76</v>
      </c>
      <c r="F42" s="88">
        <v>65951</v>
      </c>
      <c r="G42" s="88"/>
      <c r="H42" s="102">
        <f>F42+G42</f>
        <v>65951</v>
      </c>
    </row>
    <row r="43" s="67" customFormat="true" ht="18" customHeight="true" spans="1:8">
      <c r="A43" s="95" t="s">
        <v>77</v>
      </c>
      <c r="B43" s="88">
        <v>2881</v>
      </c>
      <c r="C43" s="88"/>
      <c r="D43" s="88">
        <f>B43+C43</f>
        <v>2881</v>
      </c>
      <c r="E43" s="105" t="s">
        <v>78</v>
      </c>
      <c r="F43" s="88"/>
      <c r="G43" s="88"/>
      <c r="H43" s="102">
        <f t="shared" ref="H43:H48" si="8">F43+G43</f>
        <v>0</v>
      </c>
    </row>
    <row r="44" s="67" customFormat="true" ht="18" customHeight="true" spans="1:8">
      <c r="A44" s="96" t="s">
        <v>79</v>
      </c>
      <c r="B44" s="88">
        <v>0</v>
      </c>
      <c r="C44" s="88"/>
      <c r="D44" s="88">
        <f t="shared" ref="D44:D49" si="9">B44+C44</f>
        <v>0</v>
      </c>
      <c r="E44" s="105" t="s">
        <v>80</v>
      </c>
      <c r="F44" s="88">
        <v>18511.1</v>
      </c>
      <c r="G44" s="88"/>
      <c r="H44" s="102">
        <f t="shared" si="8"/>
        <v>18511.1</v>
      </c>
    </row>
    <row r="45" s="67" customFormat="true" ht="18" customHeight="true" spans="1:8">
      <c r="A45" s="95" t="s">
        <v>81</v>
      </c>
      <c r="B45" s="88">
        <v>5273</v>
      </c>
      <c r="C45" s="88"/>
      <c r="D45" s="88">
        <f t="shared" si="9"/>
        <v>5273</v>
      </c>
      <c r="E45" s="105"/>
      <c r="F45" s="88"/>
      <c r="G45" s="88">
        <v>0</v>
      </c>
      <c r="H45" s="88">
        <v>0</v>
      </c>
    </row>
    <row r="46" s="67" customFormat="true" ht="18" customHeight="true" spans="1:8">
      <c r="A46" s="95" t="s">
        <v>82</v>
      </c>
      <c r="B46" s="88">
        <v>2460</v>
      </c>
      <c r="C46" s="88"/>
      <c r="D46" s="88">
        <f t="shared" si="9"/>
        <v>2460</v>
      </c>
      <c r="E46" s="105"/>
      <c r="F46" s="88"/>
      <c r="G46" s="88">
        <v>0</v>
      </c>
      <c r="H46" s="88">
        <v>0</v>
      </c>
    </row>
    <row r="47" s="67" customFormat="true" ht="18" customHeight="true" spans="1:8">
      <c r="A47" s="95" t="s">
        <v>83</v>
      </c>
      <c r="B47" s="88">
        <v>37745</v>
      </c>
      <c r="C47" s="88"/>
      <c r="D47" s="88">
        <f t="shared" si="9"/>
        <v>37745</v>
      </c>
      <c r="E47" s="105"/>
      <c r="F47" s="88"/>
      <c r="G47" s="88"/>
      <c r="H47" s="88">
        <v>0</v>
      </c>
    </row>
    <row r="48" s="67" customFormat="true" ht="18" customHeight="true" spans="1:8">
      <c r="A48" s="94" t="s">
        <v>84</v>
      </c>
      <c r="B48" s="86">
        <f>SUM(B49:B63)</f>
        <v>467596.05</v>
      </c>
      <c r="C48" s="86">
        <f>SUM(C49:C63)</f>
        <v>0</v>
      </c>
      <c r="D48" s="86">
        <f>SUM(D49:D63)</f>
        <v>467596.05</v>
      </c>
      <c r="E48" s="92" t="s">
        <v>85</v>
      </c>
      <c r="F48" s="88"/>
      <c r="G48" s="88"/>
      <c r="H48" s="102">
        <f t="shared" si="8"/>
        <v>0</v>
      </c>
    </row>
    <row r="49" s="67" customFormat="true" ht="18" customHeight="true" spans="1:8">
      <c r="A49" s="95" t="s">
        <v>86</v>
      </c>
      <c r="B49" s="88">
        <v>115535</v>
      </c>
      <c r="C49" s="88"/>
      <c r="D49" s="88">
        <f t="shared" si="9"/>
        <v>115535</v>
      </c>
      <c r="E49" s="106"/>
      <c r="F49" s="88"/>
      <c r="G49" s="88">
        <v>0</v>
      </c>
      <c r="H49" s="88">
        <v>0</v>
      </c>
    </row>
    <row r="50" s="67" customFormat="true" ht="18" customHeight="true" spans="1:8">
      <c r="A50" s="96" t="s">
        <v>87</v>
      </c>
      <c r="B50" s="88">
        <v>17885</v>
      </c>
      <c r="C50" s="88"/>
      <c r="D50" s="88">
        <f t="shared" ref="D50:D68" si="10">B50+C50</f>
        <v>17885</v>
      </c>
      <c r="E50" s="92" t="s">
        <v>88</v>
      </c>
      <c r="F50" s="88"/>
      <c r="G50" s="88"/>
      <c r="H50" s="102">
        <f t="shared" ref="H50:H54" si="11">F50+G50</f>
        <v>0</v>
      </c>
    </row>
    <row r="51" s="67" customFormat="true" ht="18" customHeight="true" spans="1:8">
      <c r="A51" s="96" t="s">
        <v>89</v>
      </c>
      <c r="B51" s="88">
        <v>5897.05</v>
      </c>
      <c r="C51" s="88"/>
      <c r="D51" s="88">
        <f t="shared" si="10"/>
        <v>5897.05</v>
      </c>
      <c r="E51" s="92"/>
      <c r="F51" s="88"/>
      <c r="G51" s="88"/>
      <c r="H51" s="88"/>
    </row>
    <row r="52" s="67" customFormat="true" ht="18" customHeight="true" spans="1:8">
      <c r="A52" s="96" t="s">
        <v>90</v>
      </c>
      <c r="B52" s="88"/>
      <c r="C52" s="88"/>
      <c r="D52" s="88">
        <f t="shared" si="10"/>
        <v>0</v>
      </c>
      <c r="E52" s="92" t="s">
        <v>91</v>
      </c>
      <c r="F52" s="88"/>
      <c r="G52" s="88"/>
      <c r="H52" s="102">
        <f t="shared" si="11"/>
        <v>0</v>
      </c>
    </row>
    <row r="53" s="67" customFormat="true" ht="18" customHeight="true" spans="1:8">
      <c r="A53" s="96" t="s">
        <v>92</v>
      </c>
      <c r="B53" s="88">
        <v>828</v>
      </c>
      <c r="C53" s="88"/>
      <c r="D53" s="88">
        <f t="shared" si="10"/>
        <v>828</v>
      </c>
      <c r="E53" s="107"/>
      <c r="F53" s="88"/>
      <c r="G53" s="88"/>
      <c r="H53" s="88">
        <v>0</v>
      </c>
    </row>
    <row r="54" s="67" customFormat="true" ht="18" customHeight="true" spans="1:8">
      <c r="A54" s="95" t="s">
        <v>93</v>
      </c>
      <c r="B54" s="88">
        <v>15764</v>
      </c>
      <c r="C54" s="88"/>
      <c r="D54" s="88">
        <f t="shared" si="10"/>
        <v>15764</v>
      </c>
      <c r="E54" s="92" t="s">
        <v>94</v>
      </c>
      <c r="F54" s="88">
        <v>33.43</v>
      </c>
      <c r="G54" s="88"/>
      <c r="H54" s="102">
        <f>F54+G54</f>
        <v>33.43</v>
      </c>
    </row>
    <row r="55" s="67" customFormat="true" ht="18" customHeight="true" spans="1:8">
      <c r="A55" s="95" t="s">
        <v>95</v>
      </c>
      <c r="B55" s="88">
        <v>135640.47</v>
      </c>
      <c r="C55" s="88"/>
      <c r="D55" s="88">
        <f t="shared" si="10"/>
        <v>135640.47</v>
      </c>
      <c r="E55" s="106"/>
      <c r="F55" s="88">
        <v>0</v>
      </c>
      <c r="G55" s="88">
        <v>0</v>
      </c>
      <c r="H55" s="88">
        <v>0</v>
      </c>
    </row>
    <row r="56" s="67" customFormat="true" ht="18" customHeight="true" spans="1:8">
      <c r="A56" s="95" t="s">
        <v>96</v>
      </c>
      <c r="B56" s="88">
        <v>2043</v>
      </c>
      <c r="C56" s="88"/>
      <c r="D56" s="88">
        <f t="shared" si="10"/>
        <v>2043</v>
      </c>
      <c r="E56" s="106"/>
      <c r="F56" s="88">
        <v>0</v>
      </c>
      <c r="G56" s="88">
        <v>0</v>
      </c>
      <c r="H56" s="88">
        <v>0</v>
      </c>
    </row>
    <row r="57" s="67" customFormat="true" ht="18" customHeight="true" spans="1:8">
      <c r="A57" s="95" t="s">
        <v>97</v>
      </c>
      <c r="B57" s="88"/>
      <c r="C57" s="88"/>
      <c r="D57" s="88">
        <f t="shared" si="10"/>
        <v>0</v>
      </c>
      <c r="E57" s="106"/>
      <c r="F57" s="88">
        <v>0</v>
      </c>
      <c r="G57" s="88"/>
      <c r="H57" s="88">
        <v>0</v>
      </c>
    </row>
    <row r="58" s="67" customFormat="true" ht="18" customHeight="true" spans="1:8">
      <c r="A58" s="95" t="s">
        <v>98</v>
      </c>
      <c r="B58" s="88">
        <v>7065</v>
      </c>
      <c r="C58" s="88"/>
      <c r="D58" s="88">
        <f t="shared" si="10"/>
        <v>7065</v>
      </c>
      <c r="E58" s="106"/>
      <c r="F58" s="88">
        <v>0</v>
      </c>
      <c r="G58" s="88"/>
      <c r="H58" s="88"/>
    </row>
    <row r="59" s="67" customFormat="true" ht="18" customHeight="true" spans="1:8">
      <c r="A59" s="95" t="s">
        <v>99</v>
      </c>
      <c r="B59" s="88">
        <v>22903</v>
      </c>
      <c r="C59" s="88"/>
      <c r="D59" s="88">
        <f t="shared" si="10"/>
        <v>22903</v>
      </c>
      <c r="E59" s="106"/>
      <c r="F59" s="88"/>
      <c r="G59" s="88"/>
      <c r="H59" s="88"/>
    </row>
    <row r="60" s="67" customFormat="true" ht="18" customHeight="true" spans="1:8">
      <c r="A60" s="95" t="s">
        <v>100</v>
      </c>
      <c r="B60" s="88">
        <v>143538.53</v>
      </c>
      <c r="C60" s="88"/>
      <c r="D60" s="88">
        <f t="shared" si="10"/>
        <v>143538.53</v>
      </c>
      <c r="E60" s="106"/>
      <c r="F60" s="88">
        <v>0</v>
      </c>
      <c r="G60" s="88"/>
      <c r="H60" s="88"/>
    </row>
    <row r="61" s="67" customFormat="true" ht="18" customHeight="true" spans="1:8">
      <c r="A61" s="95" t="s">
        <v>101</v>
      </c>
      <c r="B61" s="88"/>
      <c r="C61" s="88"/>
      <c r="D61" s="88">
        <f t="shared" si="10"/>
        <v>0</v>
      </c>
      <c r="E61" s="106"/>
      <c r="F61" s="88"/>
      <c r="G61" s="88"/>
      <c r="H61" s="88"/>
    </row>
    <row r="62" s="67" customFormat="true" ht="18" customHeight="true" spans="1:8">
      <c r="A62" s="95" t="s">
        <v>102</v>
      </c>
      <c r="B62" s="88"/>
      <c r="C62" s="88"/>
      <c r="D62" s="88">
        <f t="shared" si="10"/>
        <v>0</v>
      </c>
      <c r="E62" s="106"/>
      <c r="F62" s="88"/>
      <c r="G62" s="88"/>
      <c r="H62" s="88"/>
    </row>
    <row r="63" s="67" customFormat="true" ht="18" customHeight="true" spans="1:8">
      <c r="A63" s="95" t="s">
        <v>103</v>
      </c>
      <c r="B63" s="88">
        <v>497</v>
      </c>
      <c r="C63" s="88"/>
      <c r="D63" s="88">
        <f t="shared" si="10"/>
        <v>497</v>
      </c>
      <c r="E63" s="106"/>
      <c r="F63" s="88">
        <v>0</v>
      </c>
      <c r="G63" s="88"/>
      <c r="H63" s="88"/>
    </row>
    <row r="64" s="67" customFormat="true" ht="18" customHeight="true" spans="1:8">
      <c r="A64" s="94" t="s">
        <v>104</v>
      </c>
      <c r="B64" s="88">
        <v>46936.85</v>
      </c>
      <c r="C64" s="88"/>
      <c r="D64" s="88">
        <f t="shared" si="10"/>
        <v>46936.85</v>
      </c>
      <c r="E64" s="106"/>
      <c r="F64" s="88">
        <v>0</v>
      </c>
      <c r="G64" s="88"/>
      <c r="H64" s="88"/>
    </row>
    <row r="65" s="67" customFormat="true" ht="18" customHeight="true" spans="1:8">
      <c r="A65" s="92" t="s">
        <v>105</v>
      </c>
      <c r="B65" s="88">
        <v>39</v>
      </c>
      <c r="C65" s="88"/>
      <c r="D65" s="88">
        <f t="shared" si="10"/>
        <v>39</v>
      </c>
      <c r="E65" s="106"/>
      <c r="F65" s="88">
        <v>0</v>
      </c>
      <c r="G65" s="88">
        <v>0</v>
      </c>
      <c r="H65" s="88"/>
    </row>
    <row r="66" s="67" customFormat="true" ht="18" customHeight="true" spans="1:8">
      <c r="A66" s="92" t="s">
        <v>106</v>
      </c>
      <c r="B66" s="88">
        <v>133500</v>
      </c>
      <c r="C66" s="88"/>
      <c r="D66" s="88">
        <f t="shared" si="10"/>
        <v>133500</v>
      </c>
      <c r="E66" s="106"/>
      <c r="F66" s="88">
        <v>0</v>
      </c>
      <c r="G66" s="88">
        <v>0</v>
      </c>
      <c r="H66" s="88"/>
    </row>
    <row r="67" s="67" customFormat="true" ht="18" customHeight="true" spans="1:8">
      <c r="A67" s="92" t="s">
        <v>107</v>
      </c>
      <c r="B67" s="88">
        <v>231703</v>
      </c>
      <c r="C67" s="88">
        <v>10000</v>
      </c>
      <c r="D67" s="88">
        <f t="shared" si="10"/>
        <v>241703</v>
      </c>
      <c r="E67" s="106"/>
      <c r="F67" s="88">
        <v>0</v>
      </c>
      <c r="G67" s="88">
        <v>0</v>
      </c>
      <c r="H67" s="88"/>
    </row>
    <row r="68" s="67" customFormat="true" ht="18" customHeight="true" spans="1:8">
      <c r="A68" s="92" t="s">
        <v>108</v>
      </c>
      <c r="B68" s="88">
        <v>75035.13</v>
      </c>
      <c r="C68" s="88"/>
      <c r="D68" s="88">
        <f t="shared" si="10"/>
        <v>75035.13</v>
      </c>
      <c r="E68" s="106"/>
      <c r="F68" s="88">
        <v>0</v>
      </c>
      <c r="G68" s="88"/>
      <c r="H68" s="88"/>
    </row>
    <row r="69" s="70" customFormat="true" ht="18" customHeight="true" spans="1:8">
      <c r="A69" s="83" t="s">
        <v>109</v>
      </c>
      <c r="B69" s="84">
        <f>B8+B35+B40</f>
        <v>1653301.49</v>
      </c>
      <c r="C69" s="84">
        <f>C8+C35+C40</f>
        <v>10000</v>
      </c>
      <c r="D69" s="84">
        <f>D8+D35+D40</f>
        <v>1663301.49</v>
      </c>
      <c r="E69" s="83" t="s">
        <v>110</v>
      </c>
      <c r="F69" s="100">
        <f>F8+F34+F36+F40</f>
        <v>1653301.49</v>
      </c>
      <c r="G69" s="100">
        <f>G8+G34+G36+G40</f>
        <v>10000</v>
      </c>
      <c r="H69" s="100">
        <f>H8+H34+H36+H40</f>
        <v>1663301.49</v>
      </c>
    </row>
    <row r="70" s="71" customFormat="true" spans="4:8">
      <c r="D70" s="111"/>
      <c r="G70" s="111"/>
      <c r="H70" s="111"/>
    </row>
    <row r="71" s="67" customFormat="true" ht="16.5" customHeight="true" spans="1:8">
      <c r="A71" s="112"/>
      <c r="B71" s="113"/>
      <c r="C71" s="114"/>
      <c r="D71" s="114"/>
      <c r="E71" s="115"/>
      <c r="F71" s="14">
        <f>F69-B69</f>
        <v>0</v>
      </c>
      <c r="G71" s="114">
        <f>G69-C69</f>
        <v>0</v>
      </c>
      <c r="H71" s="114">
        <f>H69-D69</f>
        <v>0</v>
      </c>
    </row>
    <row r="72" s="72" customFormat="true" ht="14.25" spans="1:8">
      <c r="A72" s="112"/>
      <c r="B72" s="113"/>
      <c r="C72" s="114"/>
      <c r="D72" s="114"/>
      <c r="E72" s="115"/>
      <c r="F72" s="114"/>
      <c r="G72" s="114"/>
      <c r="H72" s="114"/>
    </row>
    <row r="73" s="72" customFormat="true" ht="14.25" spans="1:8">
      <c r="A73" s="112"/>
      <c r="B73" s="113"/>
      <c r="C73" s="114"/>
      <c r="D73" s="114"/>
      <c r="E73" s="115"/>
      <c r="F73" s="114"/>
      <c r="G73" s="114"/>
      <c r="H73" s="114"/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true"/>
  <pageMargins left="0.590277777777778" right="0.590277777777778" top="0.60625" bottom="0.393055555555556" header="0.393055555555556" footer="0.314583333333333"/>
  <pageSetup paperSize="8" fitToHeight="0" orientation="landscape" blackAndWhite="true" horizontalDpi="600"/>
  <headerFooter alignWithMargins="0">
    <oddFooter>&amp;C第 &amp;P 页，共 &amp;N 页</oddFooter>
  </headerFooter>
  <rowBreaks count="1" manualBreakCount="1">
    <brk id="3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K70"/>
  <sheetViews>
    <sheetView tabSelected="1" view="pageBreakPreview" zoomScale="80" zoomScaleNormal="80" zoomScaleSheetLayoutView="80" workbookViewId="0">
      <pane ySplit="8" topLeftCell="A9" activePane="bottomLeft" state="frozen"/>
      <selection/>
      <selection pane="bottomLeft" activeCell="K14" sqref="K14"/>
    </sheetView>
  </sheetViews>
  <sheetFormatPr defaultColWidth="7" defaultRowHeight="14.25"/>
  <cols>
    <col min="1" max="1" width="55.6333333333333" style="11" customWidth="true"/>
    <col min="2" max="3" width="16.4833333333333" style="12" customWidth="true"/>
    <col min="4" max="4" width="16.6333333333333" style="13" customWidth="true"/>
    <col min="5" max="5" width="57.6333333333333" style="11" customWidth="true"/>
    <col min="6" max="6" width="14.6333333333333" style="14" customWidth="true"/>
    <col min="7" max="7" width="16.2583333333333" style="14" customWidth="true"/>
    <col min="8" max="8" width="18.275" style="15" customWidth="true"/>
    <col min="9" max="9" width="7" style="1"/>
    <col min="10" max="10" width="8.59166666666667" style="1" customWidth="true"/>
    <col min="11" max="245" width="7" style="1"/>
    <col min="246" max="16384" width="7" style="16"/>
  </cols>
  <sheetData>
    <row r="1" s="1" customFormat="true" ht="19" customHeight="true" spans="1:8">
      <c r="A1" s="17"/>
      <c r="B1" s="12"/>
      <c r="C1" s="12"/>
      <c r="D1" s="13"/>
      <c r="E1" s="11"/>
      <c r="F1" s="14"/>
      <c r="G1" s="14"/>
      <c r="H1" s="15"/>
    </row>
    <row r="2" s="2" customFormat="true" ht="21" customHeight="true" spans="1:8">
      <c r="A2" s="18" t="s">
        <v>111</v>
      </c>
      <c r="B2" s="19"/>
      <c r="C2" s="19"/>
      <c r="D2" s="20"/>
      <c r="E2" s="18"/>
      <c r="F2" s="50"/>
      <c r="G2" s="50"/>
      <c r="H2" s="20"/>
    </row>
    <row r="3" s="3" customFormat="true" ht="17.25" customHeight="true" spans="1:8">
      <c r="A3" s="21"/>
      <c r="B3" s="22"/>
      <c r="C3" s="22"/>
      <c r="D3" s="23"/>
      <c r="E3" s="51"/>
      <c r="F3" s="14"/>
      <c r="G3" s="14"/>
      <c r="H3" s="15" t="s">
        <v>4</v>
      </c>
    </row>
    <row r="4" s="4" customFormat="true" ht="18" customHeight="true" spans="1:8">
      <c r="A4" s="24" t="s">
        <v>112</v>
      </c>
      <c r="B4" s="25"/>
      <c r="C4" s="26"/>
      <c r="D4" s="27"/>
      <c r="E4" s="52" t="s">
        <v>113</v>
      </c>
      <c r="F4" s="26"/>
      <c r="G4" s="26"/>
      <c r="H4" s="27"/>
    </row>
    <row r="5" s="5" customFormat="true" ht="37" customHeight="true" spans="1:8">
      <c r="A5" s="28" t="s">
        <v>114</v>
      </c>
      <c r="B5" s="29" t="s">
        <v>8</v>
      </c>
      <c r="C5" s="29" t="s">
        <v>9</v>
      </c>
      <c r="D5" s="29" t="s">
        <v>10</v>
      </c>
      <c r="E5" s="53" t="s">
        <v>114</v>
      </c>
      <c r="F5" s="29" t="s">
        <v>8</v>
      </c>
      <c r="G5" s="29" t="s">
        <v>9</v>
      </c>
      <c r="H5" s="29" t="s">
        <v>10</v>
      </c>
    </row>
    <row r="6" s="4" customFormat="true" spans="1:8">
      <c r="A6" s="30"/>
      <c r="B6" s="31"/>
      <c r="C6" s="31"/>
      <c r="D6" s="31"/>
      <c r="E6" s="54"/>
      <c r="F6" s="31"/>
      <c r="G6" s="31"/>
      <c r="H6" s="31"/>
    </row>
    <row r="7" s="6" customFormat="true" ht="18" customHeight="true" spans="1:8">
      <c r="A7" s="30" t="s">
        <v>12</v>
      </c>
      <c r="B7" s="32">
        <v>1</v>
      </c>
      <c r="C7" s="31">
        <v>2</v>
      </c>
      <c r="D7" s="31">
        <v>3</v>
      </c>
      <c r="E7" s="54" t="s">
        <v>12</v>
      </c>
      <c r="F7" s="31">
        <v>4</v>
      </c>
      <c r="G7" s="31">
        <v>5</v>
      </c>
      <c r="H7" s="31">
        <v>6</v>
      </c>
    </row>
    <row r="8" s="7" customFormat="true" ht="18" customHeight="true" spans="1:10">
      <c r="A8" s="33" t="s">
        <v>115</v>
      </c>
      <c r="B8" s="34">
        <f>SUM(B9:B23)</f>
        <v>187077.83</v>
      </c>
      <c r="C8" s="34">
        <f>SUM(C9:C23)</f>
        <v>0</v>
      </c>
      <c r="D8" s="34">
        <f>SUM(D9:D23)</f>
        <v>187077.83</v>
      </c>
      <c r="E8" s="49" t="s">
        <v>116</v>
      </c>
      <c r="F8" s="55">
        <f t="shared" ref="F8:H8" si="0">F9+F12+F15+F30+F33+F38+F45+F25</f>
        <v>697533.8</v>
      </c>
      <c r="G8" s="55">
        <f t="shared" si="0"/>
        <v>20000</v>
      </c>
      <c r="H8" s="55">
        <f t="shared" si="0"/>
        <v>717533.8</v>
      </c>
      <c r="J8" s="64"/>
    </row>
    <row r="9" s="8" customFormat="true" ht="18" customHeight="true" spans="1:10">
      <c r="A9" s="35" t="s">
        <v>117</v>
      </c>
      <c r="B9" s="36"/>
      <c r="C9" s="36"/>
      <c r="D9" s="36">
        <f t="shared" ref="D9:D24" si="1">B9+C9</f>
        <v>0</v>
      </c>
      <c r="E9" s="56" t="s">
        <v>118</v>
      </c>
      <c r="F9" s="41">
        <f t="shared" ref="F9:H9" si="2">F10+F11</f>
        <v>33.96</v>
      </c>
      <c r="G9" s="41">
        <f t="shared" si="2"/>
        <v>0</v>
      </c>
      <c r="H9" s="41">
        <f t="shared" si="2"/>
        <v>33.96</v>
      </c>
      <c r="J9" s="64"/>
    </row>
    <row r="10" s="8" customFormat="true" ht="18" customHeight="true" spans="1:10">
      <c r="A10" s="35" t="s">
        <v>119</v>
      </c>
      <c r="B10" s="36"/>
      <c r="C10" s="36"/>
      <c r="D10" s="36">
        <f t="shared" si="1"/>
        <v>0</v>
      </c>
      <c r="E10" s="56" t="s">
        <v>120</v>
      </c>
      <c r="F10" s="41"/>
      <c r="G10" s="41"/>
      <c r="H10" s="41">
        <f t="shared" ref="H10:H14" si="3">F10+G10</f>
        <v>0</v>
      </c>
      <c r="J10" s="64"/>
    </row>
    <row r="11" s="8" customFormat="true" ht="18" customHeight="true" spans="1:10">
      <c r="A11" s="37" t="s">
        <v>121</v>
      </c>
      <c r="B11" s="36"/>
      <c r="C11" s="36"/>
      <c r="D11" s="36">
        <v>0</v>
      </c>
      <c r="E11" s="57" t="s">
        <v>122</v>
      </c>
      <c r="F11" s="41">
        <v>33.96</v>
      </c>
      <c r="G11" s="41"/>
      <c r="H11" s="41">
        <f t="shared" si="3"/>
        <v>33.96</v>
      </c>
      <c r="J11" s="64"/>
    </row>
    <row r="12" s="8" customFormat="true" ht="18" customHeight="true" spans="1:10">
      <c r="A12" s="35" t="s">
        <v>123</v>
      </c>
      <c r="B12" s="36">
        <v>6287.37</v>
      </c>
      <c r="C12" s="36"/>
      <c r="D12" s="36">
        <f t="shared" si="1"/>
        <v>6287.37</v>
      </c>
      <c r="E12" s="38" t="s">
        <v>124</v>
      </c>
      <c r="F12" s="41">
        <f>F13+F14</f>
        <v>0</v>
      </c>
      <c r="G12" s="41"/>
      <c r="H12" s="41">
        <f>H13+H14</f>
        <v>0</v>
      </c>
      <c r="J12" s="64"/>
    </row>
    <row r="13" s="8" customFormat="true" ht="18" customHeight="true" spans="1:10">
      <c r="A13" s="35" t="s">
        <v>125</v>
      </c>
      <c r="B13" s="36">
        <v>1755.64</v>
      </c>
      <c r="C13" s="36"/>
      <c r="D13" s="36">
        <f t="shared" si="1"/>
        <v>1755.64</v>
      </c>
      <c r="E13" s="57" t="s">
        <v>126</v>
      </c>
      <c r="F13" s="41"/>
      <c r="G13" s="41"/>
      <c r="H13" s="41">
        <f t="shared" si="3"/>
        <v>0</v>
      </c>
      <c r="J13" s="64"/>
    </row>
    <row r="14" s="8" customFormat="true" ht="18" customHeight="true" spans="1:10">
      <c r="A14" s="35" t="s">
        <v>127</v>
      </c>
      <c r="B14" s="36">
        <v>169171.32</v>
      </c>
      <c r="C14" s="36"/>
      <c r="D14" s="36">
        <f t="shared" si="1"/>
        <v>169171.32</v>
      </c>
      <c r="E14" s="57" t="s">
        <v>128</v>
      </c>
      <c r="F14" s="41"/>
      <c r="G14" s="41"/>
      <c r="H14" s="41">
        <f t="shared" si="3"/>
        <v>0</v>
      </c>
      <c r="J14" s="64"/>
    </row>
    <row r="15" s="8" customFormat="true" ht="18" customHeight="true" spans="1:10">
      <c r="A15" s="35" t="s">
        <v>129</v>
      </c>
      <c r="B15" s="36"/>
      <c r="C15" s="36"/>
      <c r="D15" s="36">
        <f t="shared" si="1"/>
        <v>0</v>
      </c>
      <c r="E15" s="58" t="s">
        <v>130</v>
      </c>
      <c r="F15" s="41">
        <f>F16+F17+F18+F19+F20+F21+F22+F23+F24</f>
        <v>101980.81</v>
      </c>
      <c r="G15" s="41">
        <f>G16+G17+G18+G19+G20+G21+G22+G23+G24</f>
        <v>0</v>
      </c>
      <c r="H15" s="41">
        <f>H16+H17+H18+H19+H20+H21+H22+H23+H24</f>
        <v>101980.81</v>
      </c>
      <c r="J15" s="64"/>
    </row>
    <row r="16" s="8" customFormat="true" ht="18" customHeight="true" spans="1:10">
      <c r="A16" s="35" t="s">
        <v>131</v>
      </c>
      <c r="B16" s="36">
        <v>904</v>
      </c>
      <c r="C16" s="36"/>
      <c r="D16" s="36">
        <f t="shared" si="1"/>
        <v>904</v>
      </c>
      <c r="E16" s="56" t="s">
        <v>132</v>
      </c>
      <c r="F16" s="41">
        <v>77906.2</v>
      </c>
      <c r="G16" s="41"/>
      <c r="H16" s="41">
        <f t="shared" ref="H16:H24" si="4">F16+G16</f>
        <v>77906.2</v>
      </c>
      <c r="J16" s="64"/>
    </row>
    <row r="17" s="8" customFormat="true" ht="18" customHeight="true" spans="1:10">
      <c r="A17" s="37" t="s">
        <v>133</v>
      </c>
      <c r="B17" s="36">
        <v>4842.5</v>
      </c>
      <c r="C17" s="36"/>
      <c r="D17" s="36">
        <f t="shared" si="1"/>
        <v>4842.5</v>
      </c>
      <c r="E17" s="56" t="s">
        <v>134</v>
      </c>
      <c r="F17" s="41"/>
      <c r="G17" s="41"/>
      <c r="H17" s="41">
        <f t="shared" si="4"/>
        <v>0</v>
      </c>
      <c r="J17" s="64"/>
    </row>
    <row r="18" s="8" customFormat="true" ht="18" customHeight="true" spans="1:10">
      <c r="A18" s="35" t="s">
        <v>135</v>
      </c>
      <c r="B18" s="36"/>
      <c r="C18" s="36"/>
      <c r="D18" s="36">
        <f t="shared" si="1"/>
        <v>0</v>
      </c>
      <c r="E18" s="56" t="s">
        <v>136</v>
      </c>
      <c r="F18" s="41"/>
      <c r="G18" s="41"/>
      <c r="H18" s="41">
        <f t="shared" si="4"/>
        <v>0</v>
      </c>
      <c r="J18" s="64"/>
    </row>
    <row r="19" s="8" customFormat="true" ht="18" customHeight="true" spans="1:10">
      <c r="A19" s="35" t="s">
        <v>137</v>
      </c>
      <c r="B19" s="36"/>
      <c r="C19" s="36"/>
      <c r="D19" s="36">
        <f t="shared" si="1"/>
        <v>0</v>
      </c>
      <c r="E19" s="56" t="s">
        <v>138</v>
      </c>
      <c r="F19" s="41">
        <v>6802</v>
      </c>
      <c r="G19" s="41"/>
      <c r="H19" s="41">
        <f t="shared" si="4"/>
        <v>6802</v>
      </c>
      <c r="J19" s="64"/>
    </row>
    <row r="20" s="8" customFormat="true" ht="18" customHeight="true" spans="1:10">
      <c r="A20" s="37" t="s">
        <v>139</v>
      </c>
      <c r="B20" s="36">
        <v>4100</v>
      </c>
      <c r="C20" s="36"/>
      <c r="D20" s="36">
        <f t="shared" si="1"/>
        <v>4100</v>
      </c>
      <c r="E20" s="56" t="s">
        <v>140</v>
      </c>
      <c r="F20" s="41">
        <v>5467</v>
      </c>
      <c r="G20" s="41"/>
      <c r="H20" s="41">
        <f t="shared" si="4"/>
        <v>5467</v>
      </c>
      <c r="J20" s="64"/>
    </row>
    <row r="21" s="8" customFormat="true" ht="18" customHeight="true" spans="1:10">
      <c r="A21" s="37" t="s">
        <v>141</v>
      </c>
      <c r="B21" s="36">
        <v>17</v>
      </c>
      <c r="C21" s="36"/>
      <c r="D21" s="36">
        <f t="shared" si="1"/>
        <v>17</v>
      </c>
      <c r="E21" s="56" t="s">
        <v>142</v>
      </c>
      <c r="F21" s="41"/>
      <c r="G21" s="41"/>
      <c r="H21" s="41">
        <f t="shared" si="4"/>
        <v>0</v>
      </c>
      <c r="J21" s="64"/>
    </row>
    <row r="22" s="8" customFormat="true" ht="18" customHeight="true" spans="1:10">
      <c r="A22" s="37" t="s">
        <v>143</v>
      </c>
      <c r="B22" s="36"/>
      <c r="C22" s="36"/>
      <c r="D22" s="36">
        <f t="shared" si="1"/>
        <v>0</v>
      </c>
      <c r="E22" s="56" t="s">
        <v>144</v>
      </c>
      <c r="F22" s="41"/>
      <c r="G22" s="41"/>
      <c r="H22" s="41">
        <f t="shared" si="4"/>
        <v>0</v>
      </c>
      <c r="J22" s="64"/>
    </row>
    <row r="23" s="8" customFormat="true" ht="18" customHeight="true" spans="1:10">
      <c r="A23" s="37" t="s">
        <v>145</v>
      </c>
      <c r="B23" s="36"/>
      <c r="C23" s="36"/>
      <c r="D23" s="36">
        <f t="shared" si="1"/>
        <v>0</v>
      </c>
      <c r="E23" s="56" t="s">
        <v>146</v>
      </c>
      <c r="F23" s="41"/>
      <c r="G23" s="41"/>
      <c r="H23" s="41">
        <f t="shared" si="4"/>
        <v>0</v>
      </c>
      <c r="J23" s="64"/>
    </row>
    <row r="24" s="8" customFormat="true" ht="18" customHeight="true" spans="1:10">
      <c r="A24" s="37"/>
      <c r="B24" s="36"/>
      <c r="C24" s="36"/>
      <c r="D24" s="36"/>
      <c r="E24" s="56" t="s">
        <v>147</v>
      </c>
      <c r="F24" s="41">
        <v>11805.61</v>
      </c>
      <c r="G24" s="41"/>
      <c r="H24" s="41">
        <f t="shared" si="4"/>
        <v>11805.61</v>
      </c>
      <c r="J24" s="64"/>
    </row>
    <row r="25" s="8" customFormat="true" ht="18" customHeight="true" spans="1:10">
      <c r="A25" s="38"/>
      <c r="B25" s="36"/>
      <c r="C25" s="36"/>
      <c r="D25" s="36"/>
      <c r="E25" s="59" t="s">
        <v>148</v>
      </c>
      <c r="F25" s="39">
        <f>F26+F27+F28+F29</f>
        <v>2210.52</v>
      </c>
      <c r="G25" s="39">
        <f>G26+G27+G28+G29</f>
        <v>0</v>
      </c>
      <c r="H25" s="39">
        <f>H26+H27+H28+H29</f>
        <v>2210.52</v>
      </c>
      <c r="J25" s="64"/>
    </row>
    <row r="26" s="8" customFormat="true" ht="18" customHeight="true" spans="1:10">
      <c r="A26" s="38"/>
      <c r="B26" s="39"/>
      <c r="C26" s="39"/>
      <c r="D26" s="39"/>
      <c r="E26" s="56" t="s">
        <v>149</v>
      </c>
      <c r="F26" s="41"/>
      <c r="G26" s="41"/>
      <c r="H26" s="41">
        <f t="shared" ref="H26:H29" si="5">F26+G26</f>
        <v>0</v>
      </c>
      <c r="J26" s="64"/>
    </row>
    <row r="27" s="8" customFormat="true" ht="18" customHeight="true" spans="1:10">
      <c r="A27" s="38"/>
      <c r="B27" s="39"/>
      <c r="C27" s="39"/>
      <c r="D27" s="39"/>
      <c r="E27" s="56" t="s">
        <v>150</v>
      </c>
      <c r="F27" s="41"/>
      <c r="G27" s="41"/>
      <c r="H27" s="41">
        <f t="shared" si="5"/>
        <v>0</v>
      </c>
      <c r="J27" s="64"/>
    </row>
    <row r="28" s="8" customFormat="true" ht="18" customHeight="true" spans="1:10">
      <c r="A28" s="38"/>
      <c r="B28" s="39"/>
      <c r="C28" s="39"/>
      <c r="D28" s="39"/>
      <c r="E28" s="56" t="s">
        <v>126</v>
      </c>
      <c r="F28" s="41">
        <v>2065.44</v>
      </c>
      <c r="G28" s="41"/>
      <c r="H28" s="41">
        <f t="shared" si="5"/>
        <v>2065.44</v>
      </c>
      <c r="J28" s="64"/>
    </row>
    <row r="29" s="8" customFormat="true" ht="18" customHeight="true" spans="1:10">
      <c r="A29" s="38"/>
      <c r="B29" s="39"/>
      <c r="C29" s="39"/>
      <c r="D29" s="39"/>
      <c r="E29" s="56" t="s">
        <v>128</v>
      </c>
      <c r="F29" s="41">
        <v>145.08</v>
      </c>
      <c r="G29" s="41"/>
      <c r="H29" s="41">
        <f t="shared" si="5"/>
        <v>145.08</v>
      </c>
      <c r="J29" s="64"/>
    </row>
    <row r="30" s="8" customFormat="true" ht="18" customHeight="true" spans="1:10">
      <c r="A30" s="40"/>
      <c r="B30" s="41"/>
      <c r="C30" s="41"/>
      <c r="D30" s="41"/>
      <c r="E30" s="56" t="s">
        <v>151</v>
      </c>
      <c r="F30" s="41">
        <f>F31+F32</f>
        <v>0</v>
      </c>
      <c r="G30" s="41">
        <f>G31+G32</f>
        <v>0</v>
      </c>
      <c r="H30" s="41">
        <f>H31+H32</f>
        <v>0</v>
      </c>
      <c r="J30" s="64"/>
    </row>
    <row r="31" s="8" customFormat="true" ht="18" customHeight="true" spans="1:10">
      <c r="A31" s="38"/>
      <c r="B31" s="41"/>
      <c r="C31" s="41"/>
      <c r="D31" s="41"/>
      <c r="E31" s="56" t="s">
        <v>152</v>
      </c>
      <c r="F31" s="41"/>
      <c r="G31" s="41"/>
      <c r="H31" s="41">
        <f t="shared" ref="H31:H37" si="6">F31+G31</f>
        <v>0</v>
      </c>
      <c r="J31" s="64"/>
    </row>
    <row r="32" s="8" customFormat="true" ht="18" customHeight="true" spans="1:10">
      <c r="A32" s="40"/>
      <c r="B32" s="41"/>
      <c r="C32" s="41"/>
      <c r="D32" s="41"/>
      <c r="E32" s="56" t="s">
        <v>153</v>
      </c>
      <c r="F32" s="41"/>
      <c r="G32" s="41"/>
      <c r="H32" s="41">
        <f t="shared" si="6"/>
        <v>0</v>
      </c>
      <c r="J32" s="64"/>
    </row>
    <row r="33" s="8" customFormat="true" ht="18" customHeight="true" spans="1:10">
      <c r="A33" s="42"/>
      <c r="B33" s="41"/>
      <c r="C33" s="41"/>
      <c r="D33" s="41"/>
      <c r="E33" s="56" t="s">
        <v>154</v>
      </c>
      <c r="F33" s="41">
        <f>F34+F35+F37+F36</f>
        <v>508175.56</v>
      </c>
      <c r="G33" s="41">
        <f>G34+G35+G37+G36</f>
        <v>20000</v>
      </c>
      <c r="H33" s="41">
        <f>H34+H35+H37+H36</f>
        <v>528175.56</v>
      </c>
      <c r="J33" s="64"/>
    </row>
    <row r="34" s="8" customFormat="true" ht="18" customHeight="true" spans="1:10">
      <c r="A34" s="43"/>
      <c r="B34" s="41"/>
      <c r="C34" s="41"/>
      <c r="D34" s="41"/>
      <c r="E34" s="56" t="s">
        <v>155</v>
      </c>
      <c r="F34" s="41">
        <v>503590</v>
      </c>
      <c r="G34" s="41">
        <v>20000</v>
      </c>
      <c r="H34" s="41">
        <f>F34+G34</f>
        <v>523590</v>
      </c>
      <c r="J34" s="64"/>
    </row>
    <row r="35" s="8" customFormat="true" ht="18" customHeight="true" spans="1:10">
      <c r="A35" s="44"/>
      <c r="B35" s="41"/>
      <c r="C35" s="41"/>
      <c r="D35" s="41"/>
      <c r="E35" s="38" t="s">
        <v>156</v>
      </c>
      <c r="F35" s="41">
        <v>13.1</v>
      </c>
      <c r="G35" s="41"/>
      <c r="H35" s="41">
        <f t="shared" si="6"/>
        <v>13.1</v>
      </c>
      <c r="J35" s="64"/>
    </row>
    <row r="36" s="8" customFormat="true" ht="18" customHeight="true" spans="1:10">
      <c r="A36" s="44"/>
      <c r="B36" s="41"/>
      <c r="C36" s="41"/>
      <c r="D36" s="41"/>
      <c r="E36" s="38" t="s">
        <v>157</v>
      </c>
      <c r="F36" s="41">
        <v>4109.19</v>
      </c>
      <c r="G36" s="41"/>
      <c r="H36" s="41">
        <f t="shared" si="6"/>
        <v>4109.19</v>
      </c>
      <c r="J36" s="64"/>
    </row>
    <row r="37" s="8" customFormat="true" ht="18" customHeight="true" spans="1:10">
      <c r="A37" s="38"/>
      <c r="B37" s="39"/>
      <c r="C37" s="39"/>
      <c r="D37" s="39"/>
      <c r="E37" s="56" t="s">
        <v>147</v>
      </c>
      <c r="F37" s="41">
        <v>463.27</v>
      </c>
      <c r="G37" s="41"/>
      <c r="H37" s="41">
        <f t="shared" si="6"/>
        <v>463.27</v>
      </c>
      <c r="J37" s="64"/>
    </row>
    <row r="38" s="8" customFormat="true" ht="18" customHeight="true" spans="1:10">
      <c r="A38" s="43"/>
      <c r="B38" s="41"/>
      <c r="C38" s="41"/>
      <c r="D38" s="41"/>
      <c r="E38" s="56" t="s">
        <v>158</v>
      </c>
      <c r="F38" s="41">
        <f>F39+F40+F41+F42+F43+F44</f>
        <v>84671.58</v>
      </c>
      <c r="G38" s="41"/>
      <c r="H38" s="41">
        <f>SUM(H39:H44)</f>
        <v>84671.58</v>
      </c>
      <c r="J38" s="64"/>
    </row>
    <row r="39" s="8" customFormat="true" ht="18" customHeight="true" spans="1:10">
      <c r="A39" s="43"/>
      <c r="B39" s="41"/>
      <c r="C39" s="41"/>
      <c r="D39" s="41"/>
      <c r="E39" s="56" t="s">
        <v>159</v>
      </c>
      <c r="F39" s="41"/>
      <c r="G39" s="41"/>
      <c r="H39" s="41">
        <f t="shared" ref="H39:H44" si="7">F39+G39</f>
        <v>0</v>
      </c>
      <c r="J39" s="64"/>
    </row>
    <row r="40" s="8" customFormat="true" ht="18" customHeight="true" spans="1:10">
      <c r="A40" s="43"/>
      <c r="B40" s="41"/>
      <c r="C40" s="41"/>
      <c r="D40" s="41"/>
      <c r="E40" s="60" t="s">
        <v>160</v>
      </c>
      <c r="F40" s="41">
        <v>65978.28</v>
      </c>
      <c r="G40" s="41"/>
      <c r="H40" s="41">
        <f t="shared" si="7"/>
        <v>65978.28</v>
      </c>
      <c r="J40" s="64"/>
    </row>
    <row r="41" s="8" customFormat="true" ht="18" customHeight="true" spans="1:10">
      <c r="A41" s="45"/>
      <c r="B41" s="41"/>
      <c r="C41" s="41"/>
      <c r="D41" s="41"/>
      <c r="E41" s="38" t="s">
        <v>161</v>
      </c>
      <c r="F41" s="41">
        <v>4276.3</v>
      </c>
      <c r="G41" s="41"/>
      <c r="H41" s="41">
        <f t="shared" si="7"/>
        <v>4276.3</v>
      </c>
      <c r="J41" s="64"/>
    </row>
    <row r="42" s="8" customFormat="true" ht="18" customHeight="true" spans="1:10">
      <c r="A42" s="45"/>
      <c r="B42" s="41"/>
      <c r="C42" s="41"/>
      <c r="D42" s="41"/>
      <c r="E42" s="61" t="s">
        <v>162</v>
      </c>
      <c r="F42" s="41">
        <v>4371</v>
      </c>
      <c r="G42" s="41"/>
      <c r="H42" s="41">
        <f t="shared" si="7"/>
        <v>4371</v>
      </c>
      <c r="J42" s="64"/>
    </row>
    <row r="43" s="8" customFormat="true" ht="18" customHeight="true" spans="1:10">
      <c r="A43" s="45"/>
      <c r="B43" s="41"/>
      <c r="C43" s="41"/>
      <c r="D43" s="41"/>
      <c r="E43" s="38" t="s">
        <v>163</v>
      </c>
      <c r="F43" s="41">
        <v>10000</v>
      </c>
      <c r="G43" s="41"/>
      <c r="H43" s="41">
        <f t="shared" si="7"/>
        <v>10000</v>
      </c>
      <c r="J43" s="64"/>
    </row>
    <row r="44" s="8" customFormat="true" ht="18" customHeight="true" spans="1:10">
      <c r="A44" s="45"/>
      <c r="B44" s="41"/>
      <c r="C44" s="41"/>
      <c r="D44" s="41"/>
      <c r="E44" s="38" t="s">
        <v>164</v>
      </c>
      <c r="F44" s="41">
        <v>46</v>
      </c>
      <c r="G44" s="41"/>
      <c r="H44" s="41">
        <f t="shared" si="7"/>
        <v>46</v>
      </c>
      <c r="J44" s="64"/>
    </row>
    <row r="45" s="8" customFormat="true" ht="18" customHeight="true" spans="1:10">
      <c r="A45" s="45"/>
      <c r="B45" s="41"/>
      <c r="C45" s="41"/>
      <c r="D45" s="41"/>
      <c r="E45" s="38" t="s">
        <v>165</v>
      </c>
      <c r="F45" s="41">
        <f>F46+F47+F48+F49+F50+F51</f>
        <v>461.37</v>
      </c>
      <c r="G45" s="41"/>
      <c r="H45" s="41">
        <f>H46+H47+H48+H49+H50+H51</f>
        <v>461.37</v>
      </c>
      <c r="J45" s="64"/>
    </row>
    <row r="46" s="8" customFormat="true" ht="18" customHeight="true" spans="1:10">
      <c r="A46" s="45"/>
      <c r="B46" s="41"/>
      <c r="C46" s="41"/>
      <c r="D46" s="41"/>
      <c r="E46" s="38" t="s">
        <v>166</v>
      </c>
      <c r="F46" s="41"/>
      <c r="G46" s="41"/>
      <c r="H46" s="41">
        <f t="shared" ref="H46:H51" si="8">F46+G46</f>
        <v>0</v>
      </c>
      <c r="J46" s="64"/>
    </row>
    <row r="47" s="8" customFormat="true" ht="18" customHeight="true" spans="1:10">
      <c r="A47" s="45"/>
      <c r="B47" s="41"/>
      <c r="C47" s="41"/>
      <c r="D47" s="41"/>
      <c r="E47" s="38" t="s">
        <v>167</v>
      </c>
      <c r="F47" s="41">
        <v>1</v>
      </c>
      <c r="G47" s="41"/>
      <c r="H47" s="41">
        <f t="shared" si="8"/>
        <v>1</v>
      </c>
      <c r="J47" s="64"/>
    </row>
    <row r="48" s="8" customFormat="true" ht="18" customHeight="true" spans="1:10">
      <c r="A48" s="45"/>
      <c r="B48" s="41"/>
      <c r="C48" s="41"/>
      <c r="D48" s="41"/>
      <c r="E48" s="60" t="s">
        <v>168</v>
      </c>
      <c r="F48" s="41">
        <v>0.21</v>
      </c>
      <c r="G48" s="41"/>
      <c r="H48" s="41">
        <f t="shared" si="8"/>
        <v>0.21</v>
      </c>
      <c r="J48" s="64"/>
    </row>
    <row r="49" s="8" customFormat="true" ht="18" customHeight="true" spans="1:10">
      <c r="A49" s="45"/>
      <c r="B49" s="41"/>
      <c r="C49" s="41"/>
      <c r="D49" s="41"/>
      <c r="E49" s="61" t="s">
        <v>169</v>
      </c>
      <c r="F49" s="41">
        <v>0.22</v>
      </c>
      <c r="G49" s="41"/>
      <c r="H49" s="41">
        <f t="shared" si="8"/>
        <v>0.22</v>
      </c>
      <c r="J49" s="64"/>
    </row>
    <row r="50" s="8" customFormat="true" ht="18" customHeight="true" spans="1:10">
      <c r="A50" s="45"/>
      <c r="B50" s="41"/>
      <c r="C50" s="41"/>
      <c r="D50" s="41"/>
      <c r="E50" s="61" t="s">
        <v>170</v>
      </c>
      <c r="F50" s="41">
        <v>459.94</v>
      </c>
      <c r="G50" s="41"/>
      <c r="H50" s="41">
        <f t="shared" si="8"/>
        <v>459.94</v>
      </c>
      <c r="J50" s="64"/>
    </row>
    <row r="51" s="8" customFormat="true" ht="18" customHeight="true" spans="1:10">
      <c r="A51" s="45"/>
      <c r="B51" s="41"/>
      <c r="C51" s="41"/>
      <c r="D51" s="41"/>
      <c r="E51" s="61" t="s">
        <v>171</v>
      </c>
      <c r="F51" s="41"/>
      <c r="G51" s="41"/>
      <c r="H51" s="41">
        <f t="shared" si="8"/>
        <v>0</v>
      </c>
      <c r="J51" s="64"/>
    </row>
    <row r="52" s="8" customFormat="true" ht="18" customHeight="true" spans="1:10">
      <c r="A52" s="45"/>
      <c r="B52" s="41"/>
      <c r="C52" s="41"/>
      <c r="D52" s="41"/>
      <c r="E52" s="61"/>
      <c r="F52" s="41"/>
      <c r="G52" s="41"/>
      <c r="H52" s="41"/>
      <c r="J52" s="64"/>
    </row>
    <row r="53" s="7" customFormat="true" ht="18" customHeight="true" spans="1:245">
      <c r="A53" s="46" t="s">
        <v>172</v>
      </c>
      <c r="B53" s="47">
        <f>SUM(B54:B59)</f>
        <v>658487</v>
      </c>
      <c r="C53" s="47">
        <f>SUM(C54:C59)</f>
        <v>20000</v>
      </c>
      <c r="D53" s="47">
        <f>SUM(D54:D59)</f>
        <v>678487</v>
      </c>
      <c r="E53" s="46" t="s">
        <v>173</v>
      </c>
      <c r="F53" s="47">
        <f>F54</f>
        <v>170497</v>
      </c>
      <c r="G53" s="47">
        <f t="shared" ref="F53:H53" si="9">G54</f>
        <v>0</v>
      </c>
      <c r="H53" s="47">
        <f t="shared" si="9"/>
        <v>170497</v>
      </c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4"/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4"/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4"/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4"/>
      <c r="GU53" s="64"/>
      <c r="GV53" s="64"/>
      <c r="GW53" s="64"/>
      <c r="GX53" s="64"/>
      <c r="GY53" s="64"/>
      <c r="GZ53" s="64"/>
      <c r="HA53" s="64"/>
      <c r="HB53" s="64"/>
      <c r="HC53" s="64"/>
      <c r="HD53" s="64"/>
      <c r="HE53" s="64"/>
      <c r="HF53" s="64"/>
      <c r="HG53" s="64"/>
      <c r="HH53" s="64"/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4"/>
      <c r="HX53" s="64"/>
      <c r="HY53" s="64"/>
      <c r="HZ53" s="64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</row>
    <row r="54" s="9" customFormat="true" ht="18" customHeight="true" spans="1:245">
      <c r="A54" s="48" t="s">
        <v>174</v>
      </c>
      <c r="B54" s="39"/>
      <c r="C54" s="39"/>
      <c r="D54" s="36">
        <f t="shared" ref="D54:D59" si="10">B54+C54</f>
        <v>0</v>
      </c>
      <c r="E54" s="48" t="s">
        <v>175</v>
      </c>
      <c r="F54" s="39">
        <f>SUM(F55:F60)</f>
        <v>170497</v>
      </c>
      <c r="G54" s="39">
        <f>SUM(G55:G60)</f>
        <v>0</v>
      </c>
      <c r="H54" s="41">
        <f t="shared" ref="H54:H60" si="11">F54+G54</f>
        <v>170497</v>
      </c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4"/>
      <c r="GN54" s="64"/>
      <c r="GO54" s="64"/>
      <c r="GP54" s="64"/>
      <c r="GQ54" s="64"/>
      <c r="GR54" s="64"/>
      <c r="GS54" s="64"/>
      <c r="GT54" s="64"/>
      <c r="GU54" s="64"/>
      <c r="GV54" s="64"/>
      <c r="GW54" s="64"/>
      <c r="GX54" s="64"/>
      <c r="GY54" s="64"/>
      <c r="GZ54" s="64"/>
      <c r="HA54" s="64"/>
      <c r="HB54" s="64"/>
      <c r="HC54" s="64"/>
      <c r="HD54" s="64"/>
      <c r="HE54" s="64"/>
      <c r="HF54" s="64"/>
      <c r="HG54" s="64"/>
      <c r="HH54" s="64"/>
      <c r="HI54" s="64"/>
      <c r="HJ54" s="64"/>
      <c r="HK54" s="64"/>
      <c r="HL54" s="64"/>
      <c r="HM54" s="64"/>
      <c r="HN54" s="64"/>
      <c r="HO54" s="64"/>
      <c r="HP54" s="64"/>
      <c r="HQ54" s="64"/>
      <c r="HR54" s="64"/>
      <c r="HS54" s="64"/>
      <c r="HT54" s="64"/>
      <c r="HU54" s="64"/>
      <c r="HV54" s="64"/>
      <c r="HW54" s="64"/>
      <c r="HX54" s="64"/>
      <c r="HY54" s="64"/>
      <c r="HZ54" s="64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</row>
    <row r="55" s="9" customFormat="true" ht="18" customHeight="true" spans="1:245">
      <c r="A55" s="48" t="s">
        <v>176</v>
      </c>
      <c r="B55" s="39">
        <v>12197</v>
      </c>
      <c r="C55" s="39"/>
      <c r="D55" s="36">
        <f t="shared" si="10"/>
        <v>12197</v>
      </c>
      <c r="E55" s="62" t="s">
        <v>177</v>
      </c>
      <c r="F55" s="39"/>
      <c r="G55" s="39"/>
      <c r="H55" s="41">
        <f t="shared" si="11"/>
        <v>0</v>
      </c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4"/>
      <c r="CZ55" s="64"/>
      <c r="DA55" s="64"/>
      <c r="DB55" s="64"/>
      <c r="DC55" s="64"/>
      <c r="DD55" s="64"/>
      <c r="DE55" s="64"/>
      <c r="DF55" s="64"/>
      <c r="DG55" s="64"/>
      <c r="DH55" s="64"/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  <c r="FF55" s="64"/>
      <c r="FG55" s="64"/>
      <c r="FH55" s="64"/>
      <c r="FI55" s="64"/>
      <c r="FJ55" s="64"/>
      <c r="FK55" s="64"/>
      <c r="FL55" s="64"/>
      <c r="FM55" s="64"/>
      <c r="FN55" s="64"/>
      <c r="FO55" s="64"/>
      <c r="FP55" s="64"/>
      <c r="FQ55" s="64"/>
      <c r="FR55" s="64"/>
      <c r="FS55" s="64"/>
      <c r="FT55" s="64"/>
      <c r="FU55" s="64"/>
      <c r="FV55" s="64"/>
      <c r="FW55" s="64"/>
      <c r="FX55" s="64"/>
      <c r="FY55" s="64"/>
      <c r="FZ55" s="64"/>
      <c r="GA55" s="64"/>
      <c r="GB55" s="64"/>
      <c r="GC55" s="64"/>
      <c r="GD55" s="64"/>
      <c r="GE55" s="64"/>
      <c r="GF55" s="64"/>
      <c r="GG55" s="64"/>
      <c r="GH55" s="64"/>
      <c r="GI55" s="64"/>
      <c r="GJ55" s="64"/>
      <c r="GK55" s="64"/>
      <c r="GL55" s="64"/>
      <c r="GM55" s="64"/>
      <c r="GN55" s="64"/>
      <c r="GO55" s="64"/>
      <c r="GP55" s="64"/>
      <c r="GQ55" s="64"/>
      <c r="GR55" s="64"/>
      <c r="GS55" s="64"/>
      <c r="GT55" s="64"/>
      <c r="GU55" s="64"/>
      <c r="GV55" s="64"/>
      <c r="GW55" s="64"/>
      <c r="GX55" s="64"/>
      <c r="GY55" s="64"/>
      <c r="GZ55" s="64"/>
      <c r="HA55" s="64"/>
      <c r="HB55" s="64"/>
      <c r="HC55" s="64"/>
      <c r="HD55" s="64"/>
      <c r="HE55" s="64"/>
      <c r="HF55" s="64"/>
      <c r="HG55" s="64"/>
      <c r="HH55" s="64"/>
      <c r="HI55" s="64"/>
      <c r="HJ55" s="64"/>
      <c r="HK55" s="64"/>
      <c r="HL55" s="64"/>
      <c r="HM55" s="64"/>
      <c r="HN55" s="64"/>
      <c r="HO55" s="64"/>
      <c r="HP55" s="64"/>
      <c r="HQ55" s="64"/>
      <c r="HR55" s="64"/>
      <c r="HS55" s="64"/>
      <c r="HT55" s="64"/>
      <c r="HU55" s="64"/>
      <c r="HV55" s="64"/>
      <c r="HW55" s="64"/>
      <c r="HX55" s="64"/>
      <c r="HY55" s="64"/>
      <c r="HZ55" s="64"/>
      <c r="IA55" s="64"/>
      <c r="IB55" s="64"/>
      <c r="IC55" s="64"/>
      <c r="ID55" s="64"/>
      <c r="IE55" s="64"/>
      <c r="IF55" s="64"/>
      <c r="IG55" s="64"/>
      <c r="IH55" s="64"/>
      <c r="II55" s="64"/>
      <c r="IJ55" s="64"/>
      <c r="IK55" s="64"/>
    </row>
    <row r="56" s="9" customFormat="true" ht="18" customHeight="true" spans="1:245">
      <c r="A56" s="38" t="s">
        <v>178</v>
      </c>
      <c r="B56" s="39"/>
      <c r="C56" s="39"/>
      <c r="D56" s="36">
        <f t="shared" si="10"/>
        <v>0</v>
      </c>
      <c r="E56" s="62" t="s">
        <v>179</v>
      </c>
      <c r="F56" s="39">
        <v>12197</v>
      </c>
      <c r="G56" s="39"/>
      <c r="H56" s="41">
        <f t="shared" si="11"/>
        <v>12197</v>
      </c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4"/>
      <c r="CW56" s="64"/>
      <c r="CX56" s="64"/>
      <c r="CY56" s="64"/>
      <c r="CZ56" s="64"/>
      <c r="DA56" s="64"/>
      <c r="DB56" s="64"/>
      <c r="DC56" s="64"/>
      <c r="DD56" s="64"/>
      <c r="DE56" s="64"/>
      <c r="DF56" s="64"/>
      <c r="DG56" s="64"/>
      <c r="DH56" s="64"/>
      <c r="DI56" s="64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  <c r="FF56" s="64"/>
      <c r="FG56" s="64"/>
      <c r="FH56" s="64"/>
      <c r="FI56" s="64"/>
      <c r="FJ56" s="64"/>
      <c r="FK56" s="64"/>
      <c r="FL56" s="64"/>
      <c r="FM56" s="64"/>
      <c r="FN56" s="64"/>
      <c r="FO56" s="64"/>
      <c r="FP56" s="64"/>
      <c r="FQ56" s="64"/>
      <c r="FR56" s="64"/>
      <c r="FS56" s="64"/>
      <c r="FT56" s="64"/>
      <c r="FU56" s="64"/>
      <c r="FV56" s="64"/>
      <c r="FW56" s="64"/>
      <c r="FX56" s="64"/>
      <c r="FY56" s="64"/>
      <c r="FZ56" s="64"/>
      <c r="GA56" s="64"/>
      <c r="GB56" s="64"/>
      <c r="GC56" s="64"/>
      <c r="GD56" s="64"/>
      <c r="GE56" s="64"/>
      <c r="GF56" s="64"/>
      <c r="GG56" s="64"/>
      <c r="GH56" s="64"/>
      <c r="GI56" s="64"/>
      <c r="GJ56" s="64"/>
      <c r="GK56" s="64"/>
      <c r="GL56" s="64"/>
      <c r="GM56" s="64"/>
      <c r="GN56" s="64"/>
      <c r="GO56" s="64"/>
      <c r="GP56" s="64"/>
      <c r="GQ56" s="64"/>
      <c r="GR56" s="64"/>
      <c r="GS56" s="64"/>
      <c r="GT56" s="64"/>
      <c r="GU56" s="64"/>
      <c r="GV56" s="64"/>
      <c r="GW56" s="64"/>
      <c r="GX56" s="64"/>
      <c r="GY56" s="64"/>
      <c r="GZ56" s="64"/>
      <c r="HA56" s="64"/>
      <c r="HB56" s="64"/>
      <c r="HC56" s="64"/>
      <c r="HD56" s="64"/>
      <c r="HE56" s="64"/>
      <c r="HF56" s="64"/>
      <c r="HG56" s="64"/>
      <c r="HH56" s="64"/>
      <c r="HI56" s="64"/>
      <c r="HJ56" s="64"/>
      <c r="HK56" s="64"/>
      <c r="HL56" s="64"/>
      <c r="HM56" s="64"/>
      <c r="HN56" s="64"/>
      <c r="HO56" s="64"/>
      <c r="HP56" s="64"/>
      <c r="HQ56" s="64"/>
      <c r="HR56" s="64"/>
      <c r="HS56" s="64"/>
      <c r="HT56" s="64"/>
      <c r="HU56" s="64"/>
      <c r="HV56" s="64"/>
      <c r="HW56" s="64"/>
      <c r="HX56" s="64"/>
      <c r="HY56" s="64"/>
      <c r="HZ56" s="64"/>
      <c r="IA56" s="64"/>
      <c r="IB56" s="64"/>
      <c r="IC56" s="64"/>
      <c r="ID56" s="64"/>
      <c r="IE56" s="64"/>
      <c r="IF56" s="64"/>
      <c r="IG56" s="64"/>
      <c r="IH56" s="64"/>
      <c r="II56" s="64"/>
      <c r="IJ56" s="64"/>
      <c r="IK56" s="64"/>
    </row>
    <row r="57" s="9" customFormat="true" ht="18" customHeight="true" spans="1:245">
      <c r="A57" s="38" t="s">
        <v>180</v>
      </c>
      <c r="B57" s="39"/>
      <c r="C57" s="39"/>
      <c r="D57" s="36">
        <f t="shared" si="10"/>
        <v>0</v>
      </c>
      <c r="E57" s="62" t="s">
        <v>181</v>
      </c>
      <c r="F57" s="39"/>
      <c r="G57" s="39"/>
      <c r="H57" s="41">
        <f t="shared" si="11"/>
        <v>0</v>
      </c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  <c r="FF57" s="64"/>
      <c r="FG57" s="64"/>
      <c r="FH57" s="64"/>
      <c r="FI57" s="64"/>
      <c r="FJ57" s="64"/>
      <c r="FK57" s="64"/>
      <c r="FL57" s="64"/>
      <c r="FM57" s="64"/>
      <c r="FN57" s="64"/>
      <c r="FO57" s="64"/>
      <c r="FP57" s="64"/>
      <c r="FQ57" s="64"/>
      <c r="FR57" s="64"/>
      <c r="FS57" s="64"/>
      <c r="FT57" s="64"/>
      <c r="FU57" s="64"/>
      <c r="FV57" s="64"/>
      <c r="FW57" s="64"/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4"/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4"/>
      <c r="GU57" s="64"/>
      <c r="GV57" s="64"/>
      <c r="GW57" s="64"/>
      <c r="GX57" s="64"/>
      <c r="GY57" s="64"/>
      <c r="GZ57" s="64"/>
      <c r="HA57" s="64"/>
      <c r="HB57" s="64"/>
      <c r="HC57" s="64"/>
      <c r="HD57" s="64"/>
      <c r="HE57" s="64"/>
      <c r="HF57" s="64"/>
      <c r="HG57" s="64"/>
      <c r="HH57" s="64"/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4"/>
      <c r="HX57" s="64"/>
      <c r="HY57" s="64"/>
      <c r="HZ57" s="64"/>
      <c r="IA57" s="64"/>
      <c r="IB57" s="64"/>
      <c r="IC57" s="64"/>
      <c r="ID57" s="64"/>
      <c r="IE57" s="64"/>
      <c r="IF57" s="64"/>
      <c r="IG57" s="64"/>
      <c r="IH57" s="64"/>
      <c r="II57" s="64"/>
      <c r="IJ57" s="64"/>
      <c r="IK57" s="64"/>
    </row>
    <row r="58" s="9" customFormat="true" ht="18" customHeight="true" spans="1:245">
      <c r="A58" s="38" t="s">
        <v>182</v>
      </c>
      <c r="B58" s="39">
        <v>568890</v>
      </c>
      <c r="C58" s="39">
        <v>20000</v>
      </c>
      <c r="D58" s="36">
        <f t="shared" si="10"/>
        <v>588890</v>
      </c>
      <c r="E58" s="62" t="s">
        <v>183</v>
      </c>
      <c r="F58" s="39"/>
      <c r="G58" s="39"/>
      <c r="H58" s="41">
        <f t="shared" si="11"/>
        <v>0</v>
      </c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  <c r="FF58" s="64"/>
      <c r="FG58" s="64"/>
      <c r="FH58" s="64"/>
      <c r="FI58" s="64"/>
      <c r="FJ58" s="64"/>
      <c r="FK58" s="64"/>
      <c r="FL58" s="64"/>
      <c r="FM58" s="64"/>
      <c r="FN58" s="64"/>
      <c r="FO58" s="64"/>
      <c r="FP58" s="64"/>
      <c r="FQ58" s="64"/>
      <c r="FR58" s="64"/>
      <c r="FS58" s="64"/>
      <c r="FT58" s="64"/>
      <c r="FU58" s="64"/>
      <c r="FV58" s="64"/>
      <c r="FW58" s="64"/>
      <c r="FX58" s="64"/>
      <c r="FY58" s="64"/>
      <c r="FZ58" s="64"/>
      <c r="GA58" s="64"/>
      <c r="GB58" s="64"/>
      <c r="GC58" s="64"/>
      <c r="GD58" s="64"/>
      <c r="GE58" s="64"/>
      <c r="GF58" s="64"/>
      <c r="GG58" s="64"/>
      <c r="GH58" s="64"/>
      <c r="GI58" s="64"/>
      <c r="GJ58" s="64"/>
      <c r="GK58" s="64"/>
      <c r="GL58" s="64"/>
      <c r="GM58" s="64"/>
      <c r="GN58" s="64"/>
      <c r="GO58" s="64"/>
      <c r="GP58" s="64"/>
      <c r="GQ58" s="64"/>
      <c r="GR58" s="64"/>
      <c r="GS58" s="64"/>
      <c r="GT58" s="64"/>
      <c r="GU58" s="64"/>
      <c r="GV58" s="64"/>
      <c r="GW58" s="64"/>
      <c r="GX58" s="64"/>
      <c r="GY58" s="64"/>
      <c r="GZ58" s="64"/>
      <c r="HA58" s="64"/>
      <c r="HB58" s="64"/>
      <c r="HC58" s="64"/>
      <c r="HD58" s="64"/>
      <c r="HE58" s="64"/>
      <c r="HF58" s="64"/>
      <c r="HG58" s="64"/>
      <c r="HH58" s="64"/>
      <c r="HI58" s="64"/>
      <c r="HJ58" s="64"/>
      <c r="HK58" s="64"/>
      <c r="HL58" s="64"/>
      <c r="HM58" s="64"/>
      <c r="HN58" s="64"/>
      <c r="HO58" s="64"/>
      <c r="HP58" s="64"/>
      <c r="HQ58" s="64"/>
      <c r="HR58" s="64"/>
      <c r="HS58" s="64"/>
      <c r="HT58" s="64"/>
      <c r="HU58" s="64"/>
      <c r="HV58" s="64"/>
      <c r="HW58" s="64"/>
      <c r="HX58" s="64"/>
      <c r="HY58" s="64"/>
      <c r="HZ58" s="64"/>
      <c r="IA58" s="64"/>
      <c r="IB58" s="64"/>
      <c r="IC58" s="64"/>
      <c r="ID58" s="64"/>
      <c r="IE58" s="64"/>
      <c r="IF58" s="64"/>
      <c r="IG58" s="64"/>
      <c r="IH58" s="64"/>
      <c r="II58" s="64"/>
      <c r="IJ58" s="64"/>
      <c r="IK58" s="64"/>
    </row>
    <row r="59" s="9" customFormat="true" ht="18" customHeight="true" spans="1:245">
      <c r="A59" s="38" t="s">
        <v>184</v>
      </c>
      <c r="B59" s="39">
        <v>77400</v>
      </c>
      <c r="C59" s="39"/>
      <c r="D59" s="36">
        <f t="shared" si="10"/>
        <v>77400</v>
      </c>
      <c r="E59" s="62" t="s">
        <v>185</v>
      </c>
      <c r="F59" s="39">
        <v>140900</v>
      </c>
      <c r="G59" s="39"/>
      <c r="H59" s="41">
        <f t="shared" si="11"/>
        <v>140900</v>
      </c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  <c r="DA59" s="64"/>
      <c r="DB59" s="64"/>
      <c r="DC59" s="64"/>
      <c r="DD59" s="64"/>
      <c r="DE59" s="64"/>
      <c r="DF59" s="64"/>
      <c r="DG59" s="64"/>
      <c r="DH59" s="64"/>
      <c r="DI59" s="64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64"/>
      <c r="EH59" s="64"/>
      <c r="EI59" s="64"/>
      <c r="EJ59" s="64"/>
      <c r="EK59" s="64"/>
      <c r="EL59" s="64"/>
      <c r="EM59" s="64"/>
      <c r="EN59" s="64"/>
      <c r="EO59" s="64"/>
      <c r="EP59" s="64"/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  <c r="FF59" s="64"/>
      <c r="FG59" s="64"/>
      <c r="FH59" s="64"/>
      <c r="FI59" s="64"/>
      <c r="FJ59" s="64"/>
      <c r="FK59" s="64"/>
      <c r="FL59" s="64"/>
      <c r="FM59" s="64"/>
      <c r="FN59" s="64"/>
      <c r="FO59" s="64"/>
      <c r="FP59" s="64"/>
      <c r="FQ59" s="64"/>
      <c r="FR59" s="64"/>
      <c r="FS59" s="64"/>
      <c r="FT59" s="64"/>
      <c r="FU59" s="64"/>
      <c r="FV59" s="64"/>
      <c r="FW59" s="64"/>
      <c r="FX59" s="64"/>
      <c r="FY59" s="64"/>
      <c r="FZ59" s="64"/>
      <c r="GA59" s="64"/>
      <c r="GB59" s="64"/>
      <c r="GC59" s="64"/>
      <c r="GD59" s="64"/>
      <c r="GE59" s="64"/>
      <c r="GF59" s="64"/>
      <c r="GG59" s="64"/>
      <c r="GH59" s="64"/>
      <c r="GI59" s="64"/>
      <c r="GJ59" s="64"/>
      <c r="GK59" s="64"/>
      <c r="GL59" s="64"/>
      <c r="GM59" s="64"/>
      <c r="GN59" s="64"/>
      <c r="GO59" s="64"/>
      <c r="GP59" s="64"/>
      <c r="GQ59" s="64"/>
      <c r="GR59" s="64"/>
      <c r="GS59" s="64"/>
      <c r="GT59" s="64"/>
      <c r="GU59" s="64"/>
      <c r="GV59" s="64"/>
      <c r="GW59" s="64"/>
      <c r="GX59" s="64"/>
      <c r="GY59" s="64"/>
      <c r="GZ59" s="64"/>
      <c r="HA59" s="64"/>
      <c r="HB59" s="64"/>
      <c r="HC59" s="64"/>
      <c r="HD59" s="64"/>
      <c r="HE59" s="64"/>
      <c r="HF59" s="64"/>
      <c r="HG59" s="64"/>
      <c r="HH59" s="64"/>
      <c r="HI59" s="64"/>
      <c r="HJ59" s="64"/>
      <c r="HK59" s="64"/>
      <c r="HL59" s="64"/>
      <c r="HM59" s="64"/>
      <c r="HN59" s="64"/>
      <c r="HO59" s="64"/>
      <c r="HP59" s="64"/>
      <c r="HQ59" s="64"/>
      <c r="HR59" s="64"/>
      <c r="HS59" s="64"/>
      <c r="HT59" s="64"/>
      <c r="HU59" s="64"/>
      <c r="HV59" s="64"/>
      <c r="HW59" s="64"/>
      <c r="HX59" s="64"/>
      <c r="HY59" s="64"/>
      <c r="HZ59" s="64"/>
      <c r="IA59" s="64"/>
      <c r="IB59" s="64"/>
      <c r="IC59" s="64"/>
      <c r="ID59" s="64"/>
      <c r="IE59" s="64"/>
      <c r="IF59" s="64"/>
      <c r="IG59" s="64"/>
      <c r="IH59" s="64"/>
      <c r="II59" s="64"/>
      <c r="IJ59" s="64"/>
      <c r="IK59" s="64"/>
    </row>
    <row r="60" s="9" customFormat="true" ht="18" customHeight="true" spans="1:245">
      <c r="A60" s="38"/>
      <c r="B60" s="39"/>
      <c r="C60" s="39"/>
      <c r="D60" s="36"/>
      <c r="E60" s="63" t="s">
        <v>186</v>
      </c>
      <c r="F60" s="39">
        <v>17400</v>
      </c>
      <c r="G60" s="39"/>
      <c r="H60" s="41">
        <f t="shared" si="11"/>
        <v>17400</v>
      </c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  <c r="FH60" s="64"/>
      <c r="FI60" s="64"/>
      <c r="FJ60" s="64"/>
      <c r="FK60" s="64"/>
      <c r="FL60" s="64"/>
      <c r="FM60" s="64"/>
      <c r="FN60" s="64"/>
      <c r="FO60" s="64"/>
      <c r="FP60" s="64"/>
      <c r="FQ60" s="64"/>
      <c r="FR60" s="64"/>
      <c r="FS60" s="64"/>
      <c r="FT60" s="64"/>
      <c r="FU60" s="64"/>
      <c r="FV60" s="64"/>
      <c r="FW60" s="64"/>
      <c r="FX60" s="64"/>
      <c r="FY60" s="64"/>
      <c r="FZ60" s="64"/>
      <c r="GA60" s="64"/>
      <c r="GB60" s="64"/>
      <c r="GC60" s="64"/>
      <c r="GD60" s="64"/>
      <c r="GE60" s="64"/>
      <c r="GF60" s="64"/>
      <c r="GG60" s="64"/>
      <c r="GH60" s="64"/>
      <c r="GI60" s="64"/>
      <c r="GJ60" s="64"/>
      <c r="GK60" s="64"/>
      <c r="GL60" s="64"/>
      <c r="GM60" s="64"/>
      <c r="GN60" s="64"/>
      <c r="GO60" s="64"/>
      <c r="GP60" s="64"/>
      <c r="GQ60" s="64"/>
      <c r="GR60" s="64"/>
      <c r="GS60" s="64"/>
      <c r="GT60" s="64"/>
      <c r="GU60" s="64"/>
      <c r="GV60" s="64"/>
      <c r="GW60" s="64"/>
      <c r="GX60" s="64"/>
      <c r="GY60" s="64"/>
      <c r="GZ60" s="64"/>
      <c r="HA60" s="64"/>
      <c r="HB60" s="64"/>
      <c r="HC60" s="64"/>
      <c r="HD60" s="64"/>
      <c r="HE60" s="64"/>
      <c r="HF60" s="64"/>
      <c r="HG60" s="64"/>
      <c r="HH60" s="64"/>
      <c r="HI60" s="64"/>
      <c r="HJ60" s="64"/>
      <c r="HK60" s="64"/>
      <c r="HL60" s="64"/>
      <c r="HM60" s="64"/>
      <c r="HN60" s="64"/>
      <c r="HO60" s="64"/>
      <c r="HP60" s="64"/>
      <c r="HQ60" s="64"/>
      <c r="HR60" s="64"/>
      <c r="HS60" s="64"/>
      <c r="HT60" s="64"/>
      <c r="HU60" s="64"/>
      <c r="HV60" s="64"/>
      <c r="HW60" s="64"/>
      <c r="HX60" s="64"/>
      <c r="HY60" s="64"/>
      <c r="HZ60" s="64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</row>
    <row r="61" s="7" customFormat="true" ht="18" customHeight="true" spans="1:245">
      <c r="A61" s="49" t="s">
        <v>71</v>
      </c>
      <c r="B61" s="47">
        <f>SUM(B62:B65)</f>
        <v>32402.25</v>
      </c>
      <c r="C61" s="47">
        <f>SUM(C62:C65)</f>
        <v>0</v>
      </c>
      <c r="D61" s="47">
        <f>SUM(D62:D65)</f>
        <v>32402.25</v>
      </c>
      <c r="E61" s="49" t="s">
        <v>187</v>
      </c>
      <c r="F61" s="47">
        <f t="shared" ref="F61:H61" si="12">SUM(F62:F64)</f>
        <v>9936.28</v>
      </c>
      <c r="G61" s="47">
        <f t="shared" si="12"/>
        <v>0</v>
      </c>
      <c r="H61" s="47">
        <f t="shared" si="12"/>
        <v>9936.28</v>
      </c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/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/>
      <c r="GH61" s="64"/>
      <c r="GI61" s="64"/>
      <c r="GJ61" s="64"/>
      <c r="GK61" s="64"/>
      <c r="GL61" s="64"/>
      <c r="GM61" s="64"/>
      <c r="GN61" s="64"/>
      <c r="GO61" s="64"/>
      <c r="GP61" s="64"/>
      <c r="GQ61" s="64"/>
      <c r="GR61" s="64"/>
      <c r="GS61" s="64"/>
      <c r="GT61" s="64"/>
      <c r="GU61" s="64"/>
      <c r="GV61" s="64"/>
      <c r="GW61" s="64"/>
      <c r="GX61" s="64"/>
      <c r="GY61" s="64"/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  <c r="HN61" s="64"/>
      <c r="HO61" s="64"/>
      <c r="HP61" s="64"/>
      <c r="HQ61" s="64"/>
      <c r="HR61" s="64"/>
      <c r="HS61" s="64"/>
      <c r="HT61" s="64"/>
      <c r="HU61" s="64"/>
      <c r="HV61" s="64"/>
      <c r="HW61" s="64"/>
      <c r="HX61" s="64"/>
      <c r="HY61" s="64"/>
      <c r="HZ61" s="64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</row>
    <row r="62" s="10" customFormat="true" ht="18" customHeight="true" spans="1:245">
      <c r="A62" s="40" t="s">
        <v>188</v>
      </c>
      <c r="B62" s="39">
        <v>9478.27</v>
      </c>
      <c r="C62" s="39"/>
      <c r="D62" s="36">
        <f t="shared" ref="D62:D65" si="13">B62+C62</f>
        <v>9478.27</v>
      </c>
      <c r="E62" s="37" t="s">
        <v>189</v>
      </c>
      <c r="F62" s="39"/>
      <c r="G62" s="39"/>
      <c r="H62" s="41">
        <f t="shared" ref="H62:H64" si="14">F62+G62</f>
        <v>0</v>
      </c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4"/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4"/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  <c r="HN62" s="64"/>
      <c r="HO62" s="64"/>
      <c r="HP62" s="64"/>
      <c r="HQ62" s="64"/>
      <c r="HR62" s="64"/>
      <c r="HS62" s="64"/>
      <c r="HT62" s="64"/>
      <c r="HU62" s="64"/>
      <c r="HV62" s="64"/>
      <c r="HW62" s="64"/>
      <c r="HX62" s="64"/>
      <c r="HY62" s="64"/>
      <c r="HZ62" s="64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</row>
    <row r="63" s="9" customFormat="true" ht="18" customHeight="true" spans="1:245">
      <c r="A63" s="40" t="s">
        <v>190</v>
      </c>
      <c r="B63" s="39"/>
      <c r="C63" s="39"/>
      <c r="D63" s="36">
        <f t="shared" si="13"/>
        <v>0</v>
      </c>
      <c r="E63" s="43" t="s">
        <v>191</v>
      </c>
      <c r="F63" s="39"/>
      <c r="G63" s="39"/>
      <c r="H63" s="41">
        <f t="shared" si="14"/>
        <v>0</v>
      </c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4"/>
      <c r="FX63" s="64"/>
      <c r="FY63" s="64"/>
      <c r="FZ63" s="64"/>
      <c r="GA63" s="64"/>
      <c r="GB63" s="64"/>
      <c r="GC63" s="64"/>
      <c r="GD63" s="64"/>
      <c r="GE63" s="64"/>
      <c r="GF63" s="64"/>
      <c r="GG63" s="64"/>
      <c r="GH63" s="64"/>
      <c r="GI63" s="64"/>
      <c r="GJ63" s="64"/>
      <c r="GK63" s="64"/>
      <c r="GL63" s="64"/>
      <c r="GM63" s="64"/>
      <c r="GN63" s="64"/>
      <c r="GO63" s="64"/>
      <c r="GP63" s="64"/>
      <c r="GQ63" s="64"/>
      <c r="GR63" s="64"/>
      <c r="GS63" s="64"/>
      <c r="GT63" s="64"/>
      <c r="GU63" s="64"/>
      <c r="GV63" s="64"/>
      <c r="GW63" s="64"/>
      <c r="GX63" s="64"/>
      <c r="GY63" s="64"/>
      <c r="GZ63" s="64"/>
      <c r="HA63" s="64"/>
      <c r="HB63" s="64"/>
      <c r="HC63" s="64"/>
      <c r="HD63" s="64"/>
      <c r="HE63" s="64"/>
      <c r="HF63" s="64"/>
      <c r="HG63" s="64"/>
      <c r="HH63" s="64"/>
      <c r="HI63" s="64"/>
      <c r="HJ63" s="64"/>
      <c r="HK63" s="64"/>
      <c r="HL63" s="64"/>
      <c r="HM63" s="64"/>
      <c r="HN63" s="64"/>
      <c r="HO63" s="64"/>
      <c r="HP63" s="64"/>
      <c r="HQ63" s="64"/>
      <c r="HR63" s="64"/>
      <c r="HS63" s="64"/>
      <c r="HT63" s="64"/>
      <c r="HU63" s="64"/>
      <c r="HV63" s="64"/>
      <c r="HW63" s="64"/>
      <c r="HX63" s="64"/>
      <c r="HY63" s="64"/>
      <c r="HZ63" s="64"/>
      <c r="IA63" s="64"/>
      <c r="IB63" s="64"/>
      <c r="IC63" s="64"/>
      <c r="ID63" s="64"/>
      <c r="IE63" s="64"/>
      <c r="IF63" s="64"/>
      <c r="IG63" s="64"/>
      <c r="IH63" s="64"/>
      <c r="II63" s="64"/>
      <c r="IJ63" s="64"/>
      <c r="IK63" s="64"/>
    </row>
    <row r="64" s="9" customFormat="true" ht="18" customHeight="true" spans="1:245">
      <c r="A64" s="40" t="s">
        <v>192</v>
      </c>
      <c r="B64" s="39">
        <v>22923.98</v>
      </c>
      <c r="C64" s="39"/>
      <c r="D64" s="36">
        <f t="shared" si="13"/>
        <v>22923.98</v>
      </c>
      <c r="E64" s="43" t="s">
        <v>193</v>
      </c>
      <c r="F64" s="39">
        <v>9936.28</v>
      </c>
      <c r="G64" s="39"/>
      <c r="H64" s="41">
        <f t="shared" si="14"/>
        <v>9936.28</v>
      </c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D64" s="64"/>
      <c r="FE64" s="64"/>
      <c r="FF64" s="64"/>
      <c r="FG64" s="64"/>
      <c r="FH64" s="64"/>
      <c r="FI64" s="64"/>
      <c r="FJ64" s="64"/>
      <c r="FK64" s="64"/>
      <c r="FL64" s="64"/>
      <c r="FM64" s="64"/>
      <c r="FN64" s="64"/>
      <c r="FO64" s="64"/>
      <c r="FP64" s="64"/>
      <c r="FQ64" s="64"/>
      <c r="FR64" s="64"/>
      <c r="FS64" s="64"/>
      <c r="FT64" s="64"/>
      <c r="FU64" s="64"/>
      <c r="FV64" s="64"/>
      <c r="FW64" s="64"/>
      <c r="FX64" s="64"/>
      <c r="FY64" s="64"/>
      <c r="FZ64" s="64"/>
      <c r="GA64" s="64"/>
      <c r="GB64" s="64"/>
      <c r="GC64" s="64"/>
      <c r="GD64" s="64"/>
      <c r="GE64" s="64"/>
      <c r="GF64" s="64"/>
      <c r="GG64" s="64"/>
      <c r="GH64" s="64"/>
      <c r="GI64" s="64"/>
      <c r="GJ64" s="64"/>
      <c r="GK64" s="64"/>
      <c r="GL64" s="64"/>
      <c r="GM64" s="64"/>
      <c r="GN64" s="64"/>
      <c r="GO64" s="64"/>
      <c r="GP64" s="64"/>
      <c r="GQ64" s="64"/>
      <c r="GR64" s="64"/>
      <c r="GS64" s="64"/>
      <c r="GT64" s="64"/>
      <c r="GU64" s="64"/>
      <c r="GV64" s="64"/>
      <c r="GW64" s="64"/>
      <c r="GX64" s="64"/>
      <c r="GY64" s="64"/>
      <c r="GZ64" s="64"/>
      <c r="HA64" s="64"/>
      <c r="HB64" s="64"/>
      <c r="HC64" s="64"/>
      <c r="HD64" s="64"/>
      <c r="HE64" s="64"/>
      <c r="HF64" s="64"/>
      <c r="HG64" s="64"/>
      <c r="HH64" s="64"/>
      <c r="HI64" s="64"/>
      <c r="HJ64" s="64"/>
      <c r="HK64" s="64"/>
      <c r="HL64" s="64"/>
      <c r="HM64" s="64"/>
      <c r="HN64" s="64"/>
      <c r="HO64" s="64"/>
      <c r="HP64" s="64"/>
      <c r="HQ64" s="64"/>
      <c r="HR64" s="64"/>
      <c r="HS64" s="64"/>
      <c r="HT64" s="64"/>
      <c r="HU64" s="64"/>
      <c r="HV64" s="64"/>
      <c r="HW64" s="64"/>
      <c r="HX64" s="64"/>
      <c r="HY64" s="64"/>
      <c r="HZ64" s="64"/>
      <c r="IA64" s="64"/>
      <c r="IB64" s="64"/>
      <c r="IC64" s="64"/>
      <c r="ID64" s="64"/>
      <c r="IE64" s="64"/>
      <c r="IF64" s="64"/>
      <c r="IG64" s="64"/>
      <c r="IH64" s="64"/>
      <c r="II64" s="64"/>
      <c r="IJ64" s="64"/>
      <c r="IK64" s="64"/>
    </row>
    <row r="65" s="9" customFormat="true" ht="18" customHeight="true" spans="1:245">
      <c r="A65" s="40" t="s">
        <v>194</v>
      </c>
      <c r="B65" s="39"/>
      <c r="C65" s="39"/>
      <c r="D65" s="36">
        <f t="shared" si="13"/>
        <v>0</v>
      </c>
      <c r="E65" s="38"/>
      <c r="F65" s="39"/>
      <c r="G65" s="39"/>
      <c r="H65" s="39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D65" s="64"/>
      <c r="FE65" s="64"/>
      <c r="FF65" s="64"/>
      <c r="FG65" s="64"/>
      <c r="FH65" s="64"/>
      <c r="FI65" s="64"/>
      <c r="FJ65" s="64"/>
      <c r="FK65" s="64"/>
      <c r="FL65" s="64"/>
      <c r="FM65" s="64"/>
      <c r="FN65" s="64"/>
      <c r="FO65" s="64"/>
      <c r="FP65" s="64"/>
      <c r="FQ65" s="64"/>
      <c r="FR65" s="64"/>
      <c r="FS65" s="64"/>
      <c r="FT65" s="64"/>
      <c r="FU65" s="64"/>
      <c r="FV65" s="64"/>
      <c r="FW65" s="64"/>
      <c r="FX65" s="64"/>
      <c r="FY65" s="64"/>
      <c r="FZ65" s="64"/>
      <c r="GA65" s="64"/>
      <c r="GB65" s="64"/>
      <c r="GC65" s="64"/>
      <c r="GD65" s="64"/>
      <c r="GE65" s="64"/>
      <c r="GF65" s="64"/>
      <c r="GG65" s="64"/>
      <c r="GH65" s="64"/>
      <c r="GI65" s="64"/>
      <c r="GJ65" s="64"/>
      <c r="GK65" s="64"/>
      <c r="GL65" s="64"/>
      <c r="GM65" s="64"/>
      <c r="GN65" s="64"/>
      <c r="GO65" s="64"/>
      <c r="GP65" s="64"/>
      <c r="GQ65" s="64"/>
      <c r="GR65" s="64"/>
      <c r="GS65" s="64"/>
      <c r="GT65" s="64"/>
      <c r="GU65" s="64"/>
      <c r="GV65" s="64"/>
      <c r="GW65" s="64"/>
      <c r="GX65" s="64"/>
      <c r="GY65" s="64"/>
      <c r="GZ65" s="64"/>
      <c r="HA65" s="64"/>
      <c r="HB65" s="64"/>
      <c r="HC65" s="64"/>
      <c r="HD65" s="64"/>
      <c r="HE65" s="64"/>
      <c r="HF65" s="64"/>
      <c r="HG65" s="64"/>
      <c r="HH65" s="64"/>
      <c r="HI65" s="64"/>
      <c r="HJ65" s="64"/>
      <c r="HK65" s="64"/>
      <c r="HL65" s="64"/>
      <c r="HM65" s="64"/>
      <c r="HN65" s="64"/>
      <c r="HO65" s="64"/>
      <c r="HP65" s="64"/>
      <c r="HQ65" s="64"/>
      <c r="HR65" s="64"/>
      <c r="HS65" s="64"/>
      <c r="HT65" s="64"/>
      <c r="HU65" s="64"/>
      <c r="HV65" s="64"/>
      <c r="HW65" s="64"/>
      <c r="HX65" s="64"/>
      <c r="HY65" s="64"/>
      <c r="HZ65" s="64"/>
      <c r="IA65" s="64"/>
      <c r="IB65" s="64"/>
      <c r="IC65" s="64"/>
      <c r="ID65" s="64"/>
      <c r="IE65" s="64"/>
      <c r="IF65" s="64"/>
      <c r="IG65" s="64"/>
      <c r="IH65" s="64"/>
      <c r="II65" s="64"/>
      <c r="IJ65" s="64"/>
      <c r="IK65" s="64"/>
    </row>
    <row r="66" s="9" customFormat="true" ht="18" customHeight="true" spans="1:245">
      <c r="A66" s="40"/>
      <c r="B66" s="39"/>
      <c r="C66" s="39"/>
      <c r="D66" s="39"/>
      <c r="E66" s="38"/>
      <c r="F66" s="39"/>
      <c r="G66" s="39"/>
      <c r="H66" s="39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D66" s="64"/>
      <c r="FE66" s="64"/>
      <c r="FF66" s="64"/>
      <c r="FG66" s="64"/>
      <c r="FH66" s="64"/>
      <c r="FI66" s="64"/>
      <c r="FJ66" s="64"/>
      <c r="FK66" s="64"/>
      <c r="FL66" s="64"/>
      <c r="FM66" s="64"/>
      <c r="FN66" s="64"/>
      <c r="FO66" s="64"/>
      <c r="FP66" s="64"/>
      <c r="FQ66" s="64"/>
      <c r="FR66" s="64"/>
      <c r="FS66" s="64"/>
      <c r="FT66" s="64"/>
      <c r="FU66" s="64"/>
      <c r="FV66" s="64"/>
      <c r="FW66" s="64"/>
      <c r="FX66" s="64"/>
      <c r="FY66" s="64"/>
      <c r="FZ66" s="64"/>
      <c r="GA66" s="64"/>
      <c r="GB66" s="64"/>
      <c r="GC66" s="64"/>
      <c r="GD66" s="64"/>
      <c r="GE66" s="64"/>
      <c r="GF66" s="64"/>
      <c r="GG66" s="64"/>
      <c r="GH66" s="64"/>
      <c r="GI66" s="64"/>
      <c r="GJ66" s="64"/>
      <c r="GK66" s="64"/>
      <c r="GL66" s="64"/>
      <c r="GM66" s="64"/>
      <c r="GN66" s="64"/>
      <c r="GO66" s="64"/>
      <c r="GP66" s="64"/>
      <c r="GQ66" s="64"/>
      <c r="GR66" s="64"/>
      <c r="GS66" s="64"/>
      <c r="GT66" s="64"/>
      <c r="GU66" s="64"/>
      <c r="GV66" s="64"/>
      <c r="GW66" s="64"/>
      <c r="GX66" s="64"/>
      <c r="GY66" s="64"/>
      <c r="GZ66" s="64"/>
      <c r="HA66" s="64"/>
      <c r="HB66" s="64"/>
      <c r="HC66" s="64"/>
      <c r="HD66" s="64"/>
      <c r="HE66" s="64"/>
      <c r="HF66" s="64"/>
      <c r="HG66" s="64"/>
      <c r="HH66" s="64"/>
      <c r="HI66" s="64"/>
      <c r="HJ66" s="64"/>
      <c r="HK66" s="64"/>
      <c r="HL66" s="64"/>
      <c r="HM66" s="64"/>
      <c r="HN66" s="64"/>
      <c r="HO66" s="64"/>
      <c r="HP66" s="64"/>
      <c r="HQ66" s="64"/>
      <c r="HR66" s="64"/>
      <c r="HS66" s="64"/>
      <c r="HT66" s="64"/>
      <c r="HU66" s="64"/>
      <c r="HV66" s="64"/>
      <c r="HW66" s="64"/>
      <c r="HX66" s="64"/>
      <c r="HY66" s="64"/>
      <c r="HZ66" s="64"/>
      <c r="IA66" s="64"/>
      <c r="IB66" s="64"/>
      <c r="IC66" s="64"/>
      <c r="ID66" s="64"/>
      <c r="IE66" s="64"/>
      <c r="IF66" s="64"/>
      <c r="IG66" s="64"/>
      <c r="IH66" s="64"/>
      <c r="II66" s="64"/>
      <c r="IJ66" s="64"/>
      <c r="IK66" s="64"/>
    </row>
    <row r="67" s="7" customFormat="true" ht="18" customHeight="true" spans="1:245">
      <c r="A67" s="49" t="s">
        <v>195</v>
      </c>
      <c r="B67" s="47">
        <f>B8+B53+B61</f>
        <v>877967.08</v>
      </c>
      <c r="C67" s="47">
        <f>C8+C53+C61</f>
        <v>20000</v>
      </c>
      <c r="D67" s="47">
        <f>D8+D53+D61</f>
        <v>897967.08</v>
      </c>
      <c r="E67" s="49" t="s">
        <v>196</v>
      </c>
      <c r="F67" s="47">
        <f>F8+F53+F61</f>
        <v>877967.08</v>
      </c>
      <c r="G67" s="47">
        <f>G8+G53+G61</f>
        <v>20000</v>
      </c>
      <c r="H67" s="47">
        <f>H8+H53+H61</f>
        <v>897967.08</v>
      </c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/>
      <c r="FW67" s="64"/>
      <c r="FX67" s="64"/>
      <c r="FY67" s="64"/>
      <c r="FZ67" s="64"/>
      <c r="GA67" s="64"/>
      <c r="GB67" s="64"/>
      <c r="GC67" s="64"/>
      <c r="GD67" s="64"/>
      <c r="GE67" s="64"/>
      <c r="GF67" s="64"/>
      <c r="GG67" s="64"/>
      <c r="GH67" s="64"/>
      <c r="GI67" s="64"/>
      <c r="GJ67" s="64"/>
      <c r="GK67" s="64"/>
      <c r="GL67" s="64"/>
      <c r="GM67" s="64"/>
      <c r="GN67" s="64"/>
      <c r="GO67" s="64"/>
      <c r="GP67" s="64"/>
      <c r="GQ67" s="64"/>
      <c r="GR67" s="64"/>
      <c r="GS67" s="64"/>
      <c r="GT67" s="64"/>
      <c r="GU67" s="64"/>
      <c r="GV67" s="64"/>
      <c r="GW67" s="64"/>
      <c r="GX67" s="64"/>
      <c r="GY67" s="64"/>
      <c r="GZ67" s="64"/>
      <c r="HA67" s="64"/>
      <c r="HB67" s="64"/>
      <c r="HC67" s="64"/>
      <c r="HD67" s="64"/>
      <c r="HE67" s="64"/>
      <c r="HF67" s="64"/>
      <c r="HG67" s="64"/>
      <c r="HH67" s="64"/>
      <c r="HI67" s="64"/>
      <c r="HJ67" s="64"/>
      <c r="HK67" s="64"/>
      <c r="HL67" s="64"/>
      <c r="HM67" s="64"/>
      <c r="HN67" s="64"/>
      <c r="HO67" s="64"/>
      <c r="HP67" s="64"/>
      <c r="HQ67" s="64"/>
      <c r="HR67" s="64"/>
      <c r="HS67" s="64"/>
      <c r="HT67" s="64"/>
      <c r="HU67" s="64"/>
      <c r="HV67" s="64"/>
      <c r="HW67" s="64"/>
      <c r="HX67" s="64"/>
      <c r="HY67" s="64"/>
      <c r="HZ67" s="64"/>
      <c r="IA67" s="64"/>
      <c r="IB67" s="64"/>
      <c r="IC67" s="64"/>
      <c r="ID67" s="64"/>
      <c r="IE67" s="64"/>
      <c r="IF67" s="64"/>
      <c r="IG67" s="64"/>
      <c r="IH67" s="64"/>
      <c r="II67" s="64"/>
      <c r="IJ67" s="64"/>
      <c r="IK67" s="64"/>
    </row>
    <row r="70" spans="6:8">
      <c r="F70" s="14">
        <f>F67-B67</f>
        <v>0</v>
      </c>
      <c r="G70" s="14">
        <f>G67-C67</f>
        <v>0</v>
      </c>
      <c r="H70" s="14">
        <f>H67-D67</f>
        <v>0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A54:A55 E54:E59">
    <cfRule type="expression" dxfId="0" priority="1" stopIfTrue="1">
      <formula>"len($A:$A)=3"</formula>
    </cfRule>
  </conditionalFormatting>
  <printOptions horizontalCentered="true"/>
  <pageMargins left="0.751388888888889" right="0.751388888888889" top="0.60625" bottom="0.393055555555556" header="0.511805555555556" footer="0.236111111111111"/>
  <pageSetup paperSize="8" scale="92" fitToHeight="0" orientation="landscape" horizontalDpi="600"/>
  <headerFooter alignWithMargins="0" scaleWithDoc="0">
    <oddFooter>&amp;C第 &amp;P 页，共 &amp;N 页</oddFooter>
  </headerFooter>
  <rowBreaks count="1" manualBreakCount="1">
    <brk id="44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全市一般预算1</vt:lpstr>
      <vt:lpstr>全市政府性基金2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2021-02-04T16:26:00Z</dcterms:created>
  <dcterms:modified xsi:type="dcterms:W3CDTF">2025-12-30T10:02:27Z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4232751B1F334B9CBB274112C9BF6460</vt:lpwstr>
  </property>
  <property fmtid="{D5CDD505-2E9C-101B-9397-08002B2CF9AE}" pid="4" name="KSOReadingLayout">
    <vt:bool>true</vt:bool>
  </property>
</Properties>
</file>