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6" activeTab="8"/>
  </bookViews>
  <sheets>
    <sheet name="财政拨款收支总表" sheetId="1" r:id="rId1"/>
    <sheet name="一般公共预算支出表" sheetId="2" r:id="rId2"/>
    <sheet name="一般公共预算基本支出表" sheetId="3" r:id="rId3"/>
    <sheet name="一般公共预算“三公”经费支出表" sheetId="4" r:id="rId4"/>
    <sheet name="政府性基金预算支出表" sheetId="5" r:id="rId5"/>
    <sheet name="政府性基金预算“三公”经费支出表" sheetId="10" r:id="rId6"/>
    <sheet name="部门收支总表" sheetId="6" r:id="rId7"/>
    <sheet name="部门收入总表" sheetId="7" r:id="rId8"/>
    <sheet name="部门支出总表" sheetId="8" r:id="rId9"/>
    <sheet name="项目支出效绩信息表" sheetId="11" r:id="rId10"/>
  </sheets>
  <definedNames>
    <definedName name="_xlnm.Print_Area" localSheetId="6">部门收支总表!$1:$34</definedName>
  </definedNames>
  <calcPr calcId="144525" concurrentCalc="0"/>
</workbook>
</file>

<file path=xl/sharedStrings.xml><?xml version="1.0" encoding="utf-8"?>
<sst xmlns="http://schemas.openxmlformats.org/spreadsheetml/2006/main" count="764" uniqueCount="287">
  <si>
    <t>附件1-1</t>
  </si>
  <si>
    <t>财政拨款收支总表</t>
  </si>
  <si>
    <t>部门：儋州市医疗保障局</t>
  </si>
  <si>
    <t>单位：元</t>
  </si>
  <si>
    <t>收入</t>
  </si>
  <si>
    <t>支出</t>
  </si>
  <si>
    <t>项目</t>
  </si>
  <si>
    <t>预算数</t>
  </si>
  <si>
    <t>合计</t>
  </si>
  <si>
    <t>一般公共预算</t>
  </si>
  <si>
    <t>政府性基金预算</t>
  </si>
  <si>
    <t>一、本年收入</t>
  </si>
  <si>
    <t>一、本年支出</t>
  </si>
  <si>
    <t>（一）一般公共预算拨款</t>
  </si>
  <si>
    <t>（一）一般公共服务支出(201)</t>
  </si>
  <si>
    <t>（二）政府性基金预算拨款</t>
  </si>
  <si>
    <t>（二）外交支出(202)</t>
  </si>
  <si>
    <t>（三）国防支出(203)</t>
  </si>
  <si>
    <t>（四）公共安全支出(204)</t>
  </si>
  <si>
    <t>（五）教育支出(205)</t>
  </si>
  <si>
    <t>（六）科学技术支出(206)</t>
  </si>
  <si>
    <t>（七）文化体育与传媒支出(207)</t>
  </si>
  <si>
    <t>（八）社会保障和就业支出(208)</t>
  </si>
  <si>
    <t>（九）社会保险基金支出(209)</t>
  </si>
  <si>
    <t>（十）医疗卫生与计划生育支出(210)</t>
  </si>
  <si>
    <t>（十一）节能环保支出(211)</t>
  </si>
  <si>
    <t>（十二）城乡社区支出(212)</t>
  </si>
  <si>
    <t>（十三）农林水支出(213)</t>
  </si>
  <si>
    <t>（十四）交通运输支出(214)</t>
  </si>
  <si>
    <t>（十五）资源勘探信息等支出(215)</t>
  </si>
  <si>
    <t>（十六）商业服务业等支出(216)</t>
  </si>
  <si>
    <t>（十七）金融支出(217)</t>
  </si>
  <si>
    <t>（十八）援助其他地区支出(219)</t>
  </si>
  <si>
    <t>（十九）国土海洋气象等支出(220)</t>
  </si>
  <si>
    <t>（二十）住房保障支出(221)</t>
  </si>
  <si>
    <t>（二十一）粮油物资储备支出(222)</t>
  </si>
  <si>
    <t>（二十二）预备费(227)</t>
  </si>
  <si>
    <t>（二十三）其它支出(229)</t>
  </si>
  <si>
    <t>（二十四）转移性支出(230)</t>
  </si>
  <si>
    <t>（二十五）债务还本支出(231)</t>
  </si>
  <si>
    <t>（二十六）债务付息支出(232)</t>
  </si>
  <si>
    <t>（二十七）债务发行费用支出(233)</t>
  </si>
  <si>
    <t>收入总计</t>
  </si>
  <si>
    <t>支出总计</t>
  </si>
  <si>
    <t>附件1-2</t>
  </si>
  <si>
    <t>一般公共预算支出表</t>
  </si>
  <si>
    <t>支出功能分类科目</t>
  </si>
  <si>
    <t>2020年预算数</t>
  </si>
  <si>
    <t>科目编码</t>
  </si>
  <si>
    <t>科目名称</t>
  </si>
  <si>
    <t>小计</t>
  </si>
  <si>
    <t>基本支出</t>
  </si>
  <si>
    <t>项目支出</t>
  </si>
  <si>
    <t>行政运行</t>
  </si>
  <si>
    <t>行政单位医疗</t>
  </si>
  <si>
    <t>机关事业单位基本养老保险缴费支出</t>
  </si>
  <si>
    <t>公务员医疗补助</t>
  </si>
  <si>
    <t>住房公积金</t>
  </si>
  <si>
    <t>一般行政管理事务</t>
  </si>
  <si>
    <t>医疗保障政策管理</t>
  </si>
  <si>
    <t>事业运行</t>
  </si>
  <si>
    <t>事业单位医疗</t>
  </si>
  <si>
    <t>财政对城乡居民基本医疗保险基金的补助</t>
  </si>
  <si>
    <t>其他医疗保障管理事务支出</t>
  </si>
  <si>
    <t>城乡医疗救助</t>
  </si>
  <si>
    <t>附件1-3</t>
  </si>
  <si>
    <t>一般公共预算基本支出表</t>
  </si>
  <si>
    <t>支出经济分类科目</t>
  </si>
  <si>
    <t>2020年基本支出</t>
  </si>
  <si>
    <t>人员经费</t>
  </si>
  <si>
    <t>公用经费</t>
  </si>
  <si>
    <t>基本工资</t>
  </si>
  <si>
    <t>津贴补贴</t>
  </si>
  <si>
    <t>奖金</t>
  </si>
  <si>
    <t>绩效工资</t>
  </si>
  <si>
    <t>机关事业单位基本养老保险缴费</t>
  </si>
  <si>
    <t>城镇职工基本医疗保险缴费</t>
  </si>
  <si>
    <t>公务员医疗补助缴费</t>
  </si>
  <si>
    <t>其他社会保障缴费</t>
  </si>
  <si>
    <t>其他工资福利支出</t>
  </si>
  <si>
    <t>办公费</t>
  </si>
  <si>
    <t>邮电费</t>
  </si>
  <si>
    <t>工会经费</t>
  </si>
  <si>
    <t>福利费</t>
  </si>
  <si>
    <t>公务用车运行维护费</t>
  </si>
  <si>
    <t>其他交通费用</t>
  </si>
  <si>
    <t>其他商品和服务支出</t>
  </si>
  <si>
    <t>生活补助</t>
  </si>
  <si>
    <t>附件1-4</t>
  </si>
  <si>
    <t>一般公共预算“三公”经费支出表</t>
  </si>
  <si>
    <t>2019年预算数</t>
  </si>
  <si>
    <t>因公出国（境）费</t>
  </si>
  <si>
    <t>公务用车购置及运行费</t>
  </si>
  <si>
    <t>公务接待费</t>
  </si>
  <si>
    <t>公务用车购置费</t>
  </si>
  <si>
    <t>公务用车运行费</t>
  </si>
  <si>
    <t>附件1-5</t>
  </si>
  <si>
    <t>政府性基金预算支出表</t>
  </si>
  <si>
    <t>附件1-6</t>
  </si>
  <si>
    <t>政府性基金预算“三公”经费支出表</t>
  </si>
  <si>
    <t>附件1-7</t>
  </si>
  <si>
    <t>部门收支总表</t>
  </si>
  <si>
    <t>收     入</t>
  </si>
  <si>
    <t>支     出</t>
  </si>
  <si>
    <t>项    目</t>
  </si>
  <si>
    <t>本年预算</t>
  </si>
  <si>
    <t>收 入 总 计</t>
  </si>
  <si>
    <t>支 出 总 计</t>
  </si>
  <si>
    <t>附件1-8</t>
  </si>
  <si>
    <t>部门收入总表</t>
  </si>
  <si>
    <t>预算部门</t>
  </si>
  <si>
    <t>总计</t>
  </si>
  <si>
    <t>用事业基金弥补收支差额</t>
  </si>
  <si>
    <t>上年结余结转</t>
  </si>
  <si>
    <t>本年收入合计</t>
  </si>
  <si>
    <t>一般公共预算收入</t>
  </si>
  <si>
    <t>政府性基金收入</t>
  </si>
  <si>
    <t>其他财政资金收入</t>
  </si>
  <si>
    <t>收回存量资金收入</t>
  </si>
  <si>
    <t>事业收入</t>
  </si>
  <si>
    <t>事业单位经营收入</t>
  </si>
  <si>
    <t>其他收入</t>
  </si>
  <si>
    <t>儋州市医疗保障局</t>
  </si>
  <si>
    <t>附件1-9</t>
  </si>
  <si>
    <t>部门支出总表</t>
  </si>
  <si>
    <t>本级</t>
  </si>
  <si>
    <t>下级</t>
  </si>
  <si>
    <t>·</t>
  </si>
  <si>
    <t>附件1-10</t>
  </si>
  <si>
    <t>项目支出绩效表</t>
  </si>
  <si>
    <t>预算年度：2020</t>
  </si>
  <si>
    <t>金额单位：</t>
  </si>
  <si>
    <t>元</t>
  </si>
  <si>
    <t>项目名称</t>
  </si>
  <si>
    <t>单位名称</t>
  </si>
  <si>
    <t>绩效目标</t>
  </si>
  <si>
    <t>一级指标</t>
  </si>
  <si>
    <t>二级指标</t>
  </si>
  <si>
    <t>三级指标</t>
  </si>
  <si>
    <t>绩效指标性质</t>
  </si>
  <si>
    <t>绩效指标值</t>
  </si>
  <si>
    <t>绩效度量单位</t>
  </si>
  <si>
    <t>权重</t>
  </si>
  <si>
    <t>指标方向性</t>
  </si>
  <si>
    <t>目标1</t>
  </si>
  <si>
    <t>目标2</t>
  </si>
  <si>
    <t>目标3</t>
  </si>
  <si>
    <t>目标4</t>
  </si>
  <si>
    <t>目标5</t>
  </si>
  <si>
    <t>合计：</t>
  </si>
  <si>
    <t>综合业务经费</t>
  </si>
  <si>
    <t>日常办公所需的水费、电费、差旅费、手续费、其他商品和服务支出等综合业务</t>
  </si>
  <si>
    <t>确保日常办公正常运行</t>
  </si>
  <si>
    <t>产出指标</t>
  </si>
  <si>
    <t>成本指标</t>
  </si>
  <si>
    <t>成本控制率</t>
  </si>
  <si>
    <t>≤</t>
  </si>
  <si>
    <t>%</t>
  </si>
  <si>
    <t>反向指标</t>
  </si>
  <si>
    <t>质量指标</t>
  </si>
  <si>
    <t>工作业务目标达成率</t>
  </si>
  <si>
    <t>≥</t>
  </si>
  <si>
    <t>正向指标</t>
  </si>
  <si>
    <t>时效指标</t>
  </si>
  <si>
    <t>工作业务及时率</t>
  </si>
  <si>
    <t>数量指标</t>
  </si>
  <si>
    <t>日常办公所需的水费、电
费、差旅费、手续费、其
他商品和服务支出等综合
业务</t>
  </si>
  <si>
    <t>效益指标</t>
  </si>
  <si>
    <t>社会效益指标</t>
  </si>
  <si>
    <t>确保工作业务完成率</t>
  </si>
  <si>
    <t>满意度指标</t>
  </si>
  <si>
    <t>服务对象满意度指标</t>
  </si>
  <si>
    <t>对服务态度满意率</t>
  </si>
  <si>
    <t>信息系统维护费</t>
  </si>
  <si>
    <t>用于定点医疗机构的新农合管理信息平台医疗费用补偿审核监督系统和小医院系统的维护</t>
  </si>
  <si>
    <t>实现新农合基金运行的网络预警预测和网上信息汇总分析，达到管理规范、服务高效和农民方便受益</t>
  </si>
  <si>
    <t>用于定点医疗机构的新农
合管理信息平台医疗费用
补偿审核监督系统和小医
院系统的维护</t>
  </si>
  <si>
    <t>系统故障处置及时率</t>
  </si>
  <si>
    <t>户</t>
  </si>
  <si>
    <t>支付197家定点医疗机构
的新农合管理信息平台医
疗费用</t>
  </si>
  <si>
    <t>＝</t>
  </si>
  <si>
    <t>系统故障重复发生率</t>
  </si>
  <si>
    <t>&lt;</t>
  </si>
  <si>
    <t>服务对象满意率</t>
  </si>
  <si>
    <t>征收工作经费</t>
  </si>
  <si>
    <t>用于17个乡镇政府组织征收</t>
  </si>
  <si>
    <t>调动乡镇政府征收工作的积极性，确保参合金征收任务顺利完成</t>
  </si>
  <si>
    <t>工作经费发放及时率</t>
  </si>
  <si>
    <t>发放及时率</t>
  </si>
  <si>
    <t>=</t>
  </si>
  <si>
    <t>个</t>
  </si>
  <si>
    <t>调动乡镇政府征收工作的
积极性，确保参合金征收
任务顺利完成</t>
  </si>
  <si>
    <t>贫困人口医疗兜底补助</t>
  </si>
  <si>
    <t>建立完善全市基本医疗保险、大病保险、医疗救助“三重医疗保障”体系，切实提高农村贫困人口医
疗救助水平</t>
  </si>
  <si>
    <t>遏制和减少全市农村贫困人口“因病致贫、因病返贫”问题发生</t>
  </si>
  <si>
    <t>确保提高农村贫困人口医疗救助水平</t>
  </si>
  <si>
    <t>确保贫困人口均能享受兜底补助</t>
  </si>
  <si>
    <t>保证满足条件贫困人口报销比例90%</t>
  </si>
  <si>
    <t>兜底补助发放准确率</t>
  </si>
  <si>
    <t>贫困人口7.5万人</t>
  </si>
  <si>
    <t>人</t>
  </si>
  <si>
    <t>兜底补助发放及时性率</t>
  </si>
  <si>
    <t>兜底业务工作完成率</t>
  </si>
  <si>
    <t>贫困人口医疗兜底补助专项工作经费</t>
  </si>
  <si>
    <t>兜底工作目标达成率</t>
  </si>
  <si>
    <t>确保7.5万人兜底工作</t>
  </si>
  <si>
    <t>人/户</t>
  </si>
  <si>
    <t>兜底工作及时率</t>
  </si>
  <si>
    <t>兜底工作完成率</t>
  </si>
  <si>
    <t>贫困人口购买大病商业补充保险</t>
  </si>
  <si>
    <t>补充7.5万贫困人口购买商业补充保险大病医疗费用</t>
  </si>
  <si>
    <t>减轻7.5万贫困人口大病医疗的负担所购买商业补充保险</t>
  </si>
  <si>
    <t>为7.5贫困人口购买商业补充保险大病医疗费</t>
  </si>
  <si>
    <t>确保为7.5贫困人口购买商业补充保险大病医疗费</t>
  </si>
  <si>
    <t>尽可能确保7.5贫困人口均能享受购买商业补充保险大病医疗费</t>
  </si>
  <si>
    <t>购买商业补充保险及时率</t>
  </si>
  <si>
    <t>购买商业补充保险目标达
成率</t>
  </si>
  <si>
    <t>保证7.5万贫困人购买商
业保险率</t>
  </si>
  <si>
    <t>购买商业补充保险工作完
成率</t>
  </si>
  <si>
    <t>新农合财政补助资金</t>
  </si>
  <si>
    <t>56万参合人员的医疗报销补偿80%</t>
  </si>
  <si>
    <t>保障参合人员的医疗费用报销80%</t>
  </si>
  <si>
    <t>确保参合人员均的报销补偿80%</t>
  </si>
  <si>
    <t>保证参合人员财政补助到位</t>
  </si>
  <si>
    <t>保证参合人员均能享受</t>
  </si>
  <si>
    <t>56万人财政补助资金率</t>
  </si>
  <si>
    <t>对参保人员报销及时率</t>
  </si>
  <si>
    <t>财政补助资金目标达成率</t>
  </si>
  <si>
    <t>对参保人员医疗报销完成率</t>
  </si>
  <si>
    <t>付费国家试点项目建设工作经费</t>
  </si>
  <si>
    <t>2020年模拟运行DRG付费支付方式。</t>
  </si>
  <si>
    <t>完善医保付费信息系统，做好与试点医疗机构的数据接口，确保试点医疗机构与医保支付系统的顺畅对接。</t>
  </si>
  <si>
    <t>系统上线验收合格率</t>
  </si>
  <si>
    <t>项</t>
  </si>
  <si>
    <t>系统采购及时性</t>
  </si>
  <si>
    <t>定性</t>
  </si>
  <si>
    <t>中高低</t>
  </si>
  <si>
    <t>坐</t>
  </si>
  <si>
    <t>无</t>
  </si>
  <si>
    <t xml:space="preserve">模拟运行DRG付费支付方
式 </t>
  </si>
  <si>
    <t>可持续影响指标</t>
  </si>
  <si>
    <t>让资金运行更加安全可行</t>
  </si>
  <si>
    <t xml:space="preserve">使用DRG付费支付方式 </t>
  </si>
  <si>
    <t>医疗医药服务管理工作经费</t>
  </si>
  <si>
    <t>完成培训4次</t>
  </si>
  <si>
    <t>DRG培训2次</t>
  </si>
  <si>
    <t>在媒体发布价格信息4次</t>
  </si>
  <si>
    <t>每年开展医疗医药价格成本调查5次</t>
  </si>
  <si>
    <t>培训次数</t>
  </si>
  <si>
    <t>次</t>
  </si>
  <si>
    <t>培训及时性</t>
  </si>
  <si>
    <t>培训合格率</t>
  </si>
  <si>
    <t>人次</t>
  </si>
  <si>
    <t>学习培训</t>
  </si>
  <si>
    <t>满意度</t>
  </si>
  <si>
    <t>骗保行为举报奖励金</t>
  </si>
  <si>
    <t>骗保行为举报5人</t>
  </si>
  <si>
    <t>举报人数</t>
  </si>
  <si>
    <t>及时性</t>
  </si>
  <si>
    <t>打击骗保行为</t>
  </si>
  <si>
    <t>保障资金使用安全</t>
  </si>
  <si>
    <t>群众满意度</t>
  </si>
  <si>
    <t>装修经费</t>
  </si>
  <si>
    <t>改善人均办公环境及面积</t>
  </si>
  <si>
    <t>改善人均办公面积</t>
  </si>
  <si>
    <t>平方米/人</t>
  </si>
  <si>
    <t>装修及时性</t>
  </si>
  <si>
    <t>元/平方米</t>
  </si>
  <si>
    <t>装修验收合格率</t>
  </si>
  <si>
    <t>改善前来办事群众环境</t>
  </si>
  <si>
    <t>服务评价</t>
  </si>
  <si>
    <t>综合业务工作经费</t>
  </si>
  <si>
    <t>完成2020年医疗保障各项工作任务</t>
  </si>
  <si>
    <t>保质完成2020年全年各项
工作任务</t>
  </si>
  <si>
    <t>全年用电</t>
  </si>
  <si>
    <t>元/千瓦时</t>
  </si>
  <si>
    <t>让群众满意</t>
  </si>
  <si>
    <t>医疗救助资金1</t>
  </si>
  <si>
    <t>建立全市救助对象医疗费用</t>
  </si>
  <si>
    <t>确保全市救助对象均能享受医疗费用</t>
  </si>
  <si>
    <t>确保提高全市救助对象医疗救助水平</t>
  </si>
  <si>
    <t>确保救助对象医疗救助补助</t>
  </si>
  <si>
    <t>保证满足条件救助对象医疗救助</t>
  </si>
  <si>
    <t>医疗救助对象目标达成率</t>
  </si>
  <si>
    <t>确保9.7万人救医疗救助
补助率</t>
  </si>
  <si>
    <t>对医疗救助及时率</t>
  </si>
  <si>
    <t>对医疗救助完成率</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</si>
</sst>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 "/>
  </numFmts>
  <fonts count="38">
    <font>
      <sz val="11"/>
      <color theme="1"/>
      <name val="宋体"/>
      <charset val="134"/>
      <scheme val="minor"/>
    </font>
    <font>
      <sz val="11"/>
      <color indexed="8"/>
      <name val="宋体"/>
      <charset val="134"/>
    </font>
    <font>
      <b/>
      <sz val="22"/>
      <color indexed="8"/>
      <name val="宋体"/>
      <charset val="134"/>
    </font>
    <font>
      <sz val="12"/>
      <color indexed="8"/>
      <name val="Dialog"/>
      <charset val="134"/>
    </font>
    <font>
      <b/>
      <sz val="11"/>
      <color indexed="8"/>
      <name val="宋体"/>
      <charset val="134"/>
    </font>
    <font>
      <sz val="11"/>
      <color indexed="12"/>
      <name val="宋体"/>
      <charset val="134"/>
    </font>
    <font>
      <sz val="12"/>
      <color indexed="8"/>
      <name val="宋体"/>
      <charset val="134"/>
    </font>
    <font>
      <b/>
      <sz val="12"/>
      <color indexed="10"/>
      <name val="宋体"/>
      <charset val="134"/>
    </font>
    <font>
      <sz val="11"/>
      <color rgb="FF000000"/>
      <name val="Arial"/>
      <charset val="134"/>
    </font>
    <font>
      <sz val="11"/>
      <color rgb="FF000000"/>
      <name val="仿宋"/>
      <charset val="134"/>
    </font>
    <font>
      <sz val="11"/>
      <color rgb="FF000000"/>
      <name val="宋体"/>
      <charset val="134"/>
    </font>
    <font>
      <sz val="12"/>
      <name val="宋体"/>
      <charset val="0"/>
    </font>
    <font>
      <sz val="10"/>
      <color indexed="63"/>
      <name val="宋体"/>
      <charset val="134"/>
    </font>
    <font>
      <sz val="10"/>
      <color indexed="8"/>
      <name val="宋体"/>
      <charset val="134"/>
    </font>
    <font>
      <sz val="11"/>
      <name val="宋体"/>
      <charset val="134"/>
      <scheme val="minor"/>
    </font>
    <font>
      <sz val="11"/>
      <name val="宋体"/>
      <charset val="134"/>
    </font>
    <font>
      <b/>
      <sz val="11"/>
      <name val="宋体"/>
      <charset val="134"/>
    </font>
    <font>
      <b/>
      <sz val="22"/>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0" fillId="11" borderId="0" applyNumberFormat="0" applyBorder="0" applyAlignment="0" applyProtection="0">
      <alignment vertical="center"/>
    </xf>
    <xf numFmtId="0" fontId="23" fillId="1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7" borderId="0" applyNumberFormat="0" applyBorder="0" applyAlignment="0" applyProtection="0">
      <alignment vertical="center"/>
    </xf>
    <xf numFmtId="0" fontId="22" fillId="12" borderId="0" applyNumberFormat="0" applyBorder="0" applyAlignment="0" applyProtection="0">
      <alignment vertical="center"/>
    </xf>
    <xf numFmtId="43" fontId="0" fillId="0" borderId="0" applyFont="0" applyFill="0" applyBorder="0" applyAlignment="0" applyProtection="0">
      <alignment vertical="center"/>
    </xf>
    <xf numFmtId="0" fontId="24" fillId="1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11" applyNumberFormat="0" applyFont="0" applyAlignment="0" applyProtection="0">
      <alignment vertical="center"/>
    </xf>
    <xf numFmtId="0" fontId="24" fillId="16"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14" applyNumberFormat="0" applyFill="0" applyAlignment="0" applyProtection="0">
      <alignment vertical="center"/>
    </xf>
    <xf numFmtId="0" fontId="32" fillId="0" borderId="14" applyNumberFormat="0" applyFill="0" applyAlignment="0" applyProtection="0">
      <alignment vertical="center"/>
    </xf>
    <xf numFmtId="0" fontId="24" fillId="19" borderId="0" applyNumberFormat="0" applyBorder="0" applyAlignment="0" applyProtection="0">
      <alignment vertical="center"/>
    </xf>
    <xf numFmtId="0" fontId="21" fillId="0" borderId="16" applyNumberFormat="0" applyFill="0" applyAlignment="0" applyProtection="0">
      <alignment vertical="center"/>
    </xf>
    <xf numFmtId="0" fontId="24" fillId="18" borderId="0" applyNumberFormat="0" applyBorder="0" applyAlignment="0" applyProtection="0">
      <alignment vertical="center"/>
    </xf>
    <xf numFmtId="0" fontId="34" fillId="21" borderId="17" applyNumberFormat="0" applyAlignment="0" applyProtection="0">
      <alignment vertical="center"/>
    </xf>
    <xf numFmtId="0" fontId="35" fillId="21" borderId="12" applyNumberFormat="0" applyAlignment="0" applyProtection="0">
      <alignment vertical="center"/>
    </xf>
    <xf numFmtId="0" fontId="36" fillId="22" borderId="18" applyNumberFormat="0" applyAlignment="0" applyProtection="0">
      <alignment vertical="center"/>
    </xf>
    <xf numFmtId="0" fontId="20" fillId="10" borderId="0" applyNumberFormat="0" applyBorder="0" applyAlignment="0" applyProtection="0">
      <alignment vertical="center"/>
    </xf>
    <xf numFmtId="0" fontId="24" fillId="24" borderId="0" applyNumberFormat="0" applyBorder="0" applyAlignment="0" applyProtection="0">
      <alignment vertical="center"/>
    </xf>
    <xf numFmtId="0" fontId="29" fillId="0" borderId="13" applyNumberFormat="0" applyFill="0" applyAlignment="0" applyProtection="0">
      <alignment vertical="center"/>
    </xf>
    <xf numFmtId="0" fontId="31" fillId="0" borderId="15" applyNumberFormat="0" applyFill="0" applyAlignment="0" applyProtection="0">
      <alignment vertical="center"/>
    </xf>
    <xf numFmtId="0" fontId="33" fillId="20" borderId="0" applyNumberFormat="0" applyBorder="0" applyAlignment="0" applyProtection="0">
      <alignment vertical="center"/>
    </xf>
    <xf numFmtId="0" fontId="25" fillId="15" borderId="0" applyNumberFormat="0" applyBorder="0" applyAlignment="0" applyProtection="0">
      <alignment vertical="center"/>
    </xf>
    <xf numFmtId="0" fontId="20" fillId="26" borderId="0" applyNumberFormat="0" applyBorder="0" applyAlignment="0" applyProtection="0">
      <alignment vertical="center"/>
    </xf>
    <xf numFmtId="0" fontId="24" fillId="30" borderId="0" applyNumberFormat="0" applyBorder="0" applyAlignment="0" applyProtection="0">
      <alignment vertical="center"/>
    </xf>
    <xf numFmtId="0" fontId="20" fillId="9" borderId="0" applyNumberFormat="0" applyBorder="0" applyAlignment="0" applyProtection="0">
      <alignment vertical="center"/>
    </xf>
    <xf numFmtId="0" fontId="20" fillId="6" borderId="0" applyNumberFormat="0" applyBorder="0" applyAlignment="0" applyProtection="0">
      <alignment vertical="center"/>
    </xf>
    <xf numFmtId="0" fontId="20" fillId="25" borderId="0" applyNumberFormat="0" applyBorder="0" applyAlignment="0" applyProtection="0">
      <alignment vertical="center"/>
    </xf>
    <xf numFmtId="0" fontId="20" fillId="32" borderId="0" applyNumberFormat="0" applyBorder="0" applyAlignment="0" applyProtection="0">
      <alignment vertical="center"/>
    </xf>
    <xf numFmtId="0" fontId="24" fillId="29" borderId="0" applyNumberFormat="0" applyBorder="0" applyAlignment="0" applyProtection="0">
      <alignment vertical="center"/>
    </xf>
    <xf numFmtId="0" fontId="24" fillId="28"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4" fillId="23" borderId="0" applyNumberFormat="0" applyBorder="0" applyAlignment="0" applyProtection="0">
      <alignment vertical="center"/>
    </xf>
    <xf numFmtId="0" fontId="20" fillId="31" borderId="0" applyNumberFormat="0" applyBorder="0" applyAlignment="0" applyProtection="0">
      <alignment vertical="center"/>
    </xf>
    <xf numFmtId="0" fontId="24" fillId="14" borderId="0" applyNumberFormat="0" applyBorder="0" applyAlignment="0" applyProtection="0">
      <alignment vertical="center"/>
    </xf>
    <xf numFmtId="0" fontId="24" fillId="27" borderId="0" applyNumberFormat="0" applyBorder="0" applyAlignment="0" applyProtection="0">
      <alignment vertical="center"/>
    </xf>
    <xf numFmtId="0" fontId="20" fillId="4" borderId="0" applyNumberFormat="0" applyBorder="0" applyAlignment="0" applyProtection="0">
      <alignment vertical="center"/>
    </xf>
    <xf numFmtId="0" fontId="24" fillId="33" borderId="0" applyNumberFormat="0" applyBorder="0" applyAlignment="0" applyProtection="0">
      <alignment vertical="center"/>
    </xf>
    <xf numFmtId="0" fontId="37" fillId="0" borderId="0"/>
  </cellStyleXfs>
  <cellXfs count="83">
    <xf numFmtId="0" fontId="0" fillId="0" borderId="0" xfId="0">
      <alignment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49"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right" vertical="center"/>
    </xf>
    <xf numFmtId="49" fontId="5" fillId="0" borderId="1" xfId="0" applyNumberFormat="1" applyFont="1" applyFill="1" applyBorder="1" applyAlignment="1">
      <alignment horizontal="left" vertical="top" wrapText="1" shrinkToFit="1"/>
    </xf>
    <xf numFmtId="49" fontId="1" fillId="0" borderId="1" xfId="0" applyNumberFormat="1" applyFont="1" applyFill="1" applyBorder="1" applyAlignment="1">
      <alignment horizontal="left" vertical="top" wrapText="1" shrinkToFit="1"/>
    </xf>
    <xf numFmtId="4" fontId="1" fillId="0" borderId="1" xfId="0" applyNumberFormat="1" applyFont="1" applyFill="1" applyBorder="1" applyAlignment="1">
      <alignment horizontal="right" vertical="top"/>
    </xf>
    <xf numFmtId="49" fontId="1" fillId="0" borderId="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49" fontId="7" fillId="0" borderId="0" xfId="0" applyNumberFormat="1" applyFont="1" applyFill="1" applyBorder="1" applyAlignment="1">
      <alignment horizontal="right" vertical="center" wrapText="1" shrinkToFit="1"/>
    </xf>
    <xf numFmtId="49" fontId="7"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49" fontId="8" fillId="0" borderId="1" xfId="0" applyNumberFormat="1" applyFont="1" applyFill="1" applyBorder="1" applyAlignment="1">
      <alignment horizontal="left" vertical="center"/>
    </xf>
    <xf numFmtId="0"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11" fillId="0" borderId="0" xfId="0" applyFont="1" applyFill="1" applyBorder="1" applyAlignment="1"/>
    <xf numFmtId="0" fontId="0" fillId="0" borderId="0" xfId="0" applyFont="1">
      <alignment vertical="center"/>
    </xf>
    <xf numFmtId="0" fontId="2" fillId="0" borderId="0" xfId="0" applyFont="1" applyAlignment="1">
      <alignment horizontal="center" vertical="center"/>
    </xf>
    <xf numFmtId="0" fontId="0" fillId="0" borderId="0" xfId="0" applyBorder="1">
      <alignment vertical="center"/>
    </xf>
    <xf numFmtId="0" fontId="0" fillId="0" borderId="1" xfId="0" applyFont="1" applyBorder="1" applyAlignment="1">
      <alignment horizontal="center" vertical="center"/>
    </xf>
    <xf numFmtId="49" fontId="1" fillId="2" borderId="1"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9" fontId="1" fillId="2" borderId="3" xfId="0" applyNumberFormat="1" applyFont="1" applyFill="1" applyBorder="1" applyAlignment="1">
      <alignment horizontal="center" vertical="center"/>
    </xf>
    <xf numFmtId="0" fontId="0" fillId="0" borderId="1" xfId="0" applyBorder="1" applyAlignment="1">
      <alignment horizontal="center" vertical="center"/>
    </xf>
    <xf numFmtId="176" fontId="1" fillId="2" borderId="1" xfId="0" applyNumberFormat="1" applyFont="1" applyFill="1" applyBorder="1" applyAlignment="1">
      <alignment horizontal="center" vertical="center"/>
    </xf>
    <xf numFmtId="176" fontId="0" fillId="0" borderId="1" xfId="0" applyNumberFormat="1" applyBorder="1" applyAlignment="1">
      <alignment horizontal="center" vertical="center"/>
    </xf>
    <xf numFmtId="0" fontId="12" fillId="2" borderId="1" xfId="0" applyFont="1" applyFill="1" applyBorder="1" applyAlignment="1">
      <alignment horizontal="center" vertical="center" wrapText="1"/>
    </xf>
    <xf numFmtId="176" fontId="0" fillId="0" borderId="1" xfId="0" applyNumberFormat="1" applyBorder="1">
      <alignment vertical="center"/>
    </xf>
    <xf numFmtId="0" fontId="0" fillId="0" borderId="1" xfId="0"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NumberFormat="1" applyFont="1" applyFill="1" applyBorder="1" applyAlignment="1">
      <alignment horizontal="left" vertical="center" wrapText="1"/>
    </xf>
    <xf numFmtId="177" fontId="13" fillId="2" borderId="1" xfId="0" applyNumberFormat="1" applyFont="1" applyFill="1" applyBorder="1" applyAlignment="1">
      <alignment horizontal="left" vertical="center" wrapText="1"/>
    </xf>
    <xf numFmtId="0" fontId="0" fillId="0" borderId="4" xfId="0" applyBorder="1"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ont="1" applyAlignment="1">
      <alignment wrapText="1"/>
    </xf>
    <xf numFmtId="4" fontId="2" fillId="0" borderId="0" xfId="0" applyNumberFormat="1" applyFont="1" applyAlignment="1">
      <alignment horizontal="center" vertical="center"/>
    </xf>
    <xf numFmtId="0" fontId="0" fillId="0" borderId="5" xfId="0" applyFont="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Border="1" applyAlignment="1">
      <alignment horizontal="center" vertical="center" wrapText="1"/>
    </xf>
    <xf numFmtId="43" fontId="0" fillId="0" borderId="1" xfId="0" applyNumberFormat="1" applyBorder="1" applyAlignment="1">
      <alignment horizontal="center" vertical="center"/>
    </xf>
    <xf numFmtId="176" fontId="14" fillId="0" borderId="1" xfId="0" applyNumberFormat="1" applyFont="1" applyBorder="1" applyAlignment="1">
      <alignment horizontal="center" vertical="center"/>
    </xf>
    <xf numFmtId="0" fontId="0" fillId="0" borderId="8" xfId="0" applyBorder="1" applyAlignment="1">
      <alignment horizontal="right"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Alignment="1">
      <alignment horizontal="right" vertical="center"/>
    </xf>
    <xf numFmtId="49" fontId="4" fillId="2"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1" xfId="0" applyBorder="1">
      <alignment vertical="center"/>
    </xf>
    <xf numFmtId="176" fontId="14" fillId="0" borderId="1" xfId="0" applyNumberFormat="1" applyFont="1" applyBorder="1">
      <alignment vertical="center"/>
    </xf>
    <xf numFmtId="49" fontId="1" fillId="2" borderId="1" xfId="49" applyNumberFormat="1" applyFont="1" applyFill="1" applyBorder="1" applyAlignment="1">
      <alignment horizontal="left" vertical="center"/>
    </xf>
    <xf numFmtId="176" fontId="0" fillId="0" borderId="1" xfId="0" applyNumberFormat="1" applyFill="1" applyBorder="1">
      <alignment vertical="center"/>
    </xf>
    <xf numFmtId="49" fontId="15" fillId="2" borderId="1" xfId="0" applyNumberFormat="1" applyFont="1" applyFill="1" applyBorder="1" applyAlignment="1">
      <alignment horizontal="left" vertical="center"/>
    </xf>
    <xf numFmtId="176" fontId="0" fillId="0" borderId="1" xfId="0" applyNumberFormat="1" applyFill="1" applyBorder="1">
      <alignment vertical="center"/>
    </xf>
    <xf numFmtId="0" fontId="15" fillId="2" borderId="1" xfId="0" applyFont="1" applyFill="1" applyBorder="1" applyAlignment="1">
      <alignment horizontal="left" vertical="center"/>
    </xf>
    <xf numFmtId="0" fontId="14" fillId="0" borderId="1" xfId="0" applyFont="1" applyBorder="1">
      <alignment vertical="center"/>
    </xf>
    <xf numFmtId="49" fontId="16" fillId="2" borderId="1" xfId="0" applyNumberFormat="1" applyFont="1" applyFill="1" applyBorder="1" applyAlignment="1">
      <alignment horizontal="center" vertical="center"/>
    </xf>
    <xf numFmtId="0" fontId="0" fillId="0" borderId="0" xfId="0" applyAlignment="1">
      <alignment horizontal="center" vertical="center" wrapText="1"/>
    </xf>
    <xf numFmtId="0" fontId="17" fillId="0" borderId="0" xfId="0" applyFont="1" applyAlignment="1">
      <alignment horizontal="center" vertical="center"/>
    </xf>
    <xf numFmtId="0" fontId="0" fillId="0" borderId="0" xfId="0" applyAlignment="1">
      <alignment horizontal="left" vertical="center"/>
    </xf>
    <xf numFmtId="0" fontId="2"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0" xfId="0" applyBorder="1">
      <alignment vertical="center"/>
    </xf>
    <xf numFmtId="176" fontId="0" fillId="0" borderId="10" xfId="0" applyNumberFormat="1" applyBorder="1">
      <alignment vertical="center"/>
    </xf>
    <xf numFmtId="176" fontId="14" fillId="0" borderId="10" xfId="0" applyNumberFormat="1" applyFont="1" applyFill="1" applyBorder="1">
      <alignment vertical="center"/>
    </xf>
    <xf numFmtId="176" fontId="0" fillId="0" borderId="10" xfId="0" applyNumberFormat="1" applyFill="1" applyBorder="1">
      <alignment vertical="center"/>
    </xf>
    <xf numFmtId="176" fontId="0" fillId="0" borderId="10" xfId="0" applyNumberFormat="1" applyFill="1" applyBorder="1">
      <alignment vertical="center"/>
    </xf>
    <xf numFmtId="0" fontId="0" fillId="0" borderId="0" xfId="0" applyBorder="1" applyAlignment="1">
      <alignment horizontal="right" vertical="center"/>
    </xf>
    <xf numFmtId="0" fontId="0" fillId="0" borderId="1" xfId="0"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80" zoomScaleNormal="80" topLeftCell="A8" workbookViewId="0">
      <selection activeCell="F25" sqref="F25"/>
    </sheetView>
  </sheetViews>
  <sheetFormatPr defaultColWidth="9" defaultRowHeight="24.95" customHeight="1" outlineLevelCol="5"/>
  <cols>
    <col min="1" max="1" width="28.125" customWidth="1"/>
    <col min="2" max="2" width="15.875" customWidth="1"/>
    <col min="3" max="3" width="32.125" customWidth="1"/>
    <col min="4" max="4" width="17.125" customWidth="1"/>
    <col min="5" max="5" width="18.125" customWidth="1"/>
    <col min="6" max="6" width="17.75" customWidth="1"/>
  </cols>
  <sheetData>
    <row r="1" ht="24.75" customHeight="1" spans="1:1">
      <c r="A1" t="s">
        <v>0</v>
      </c>
    </row>
    <row r="2" ht="39" customHeight="1" spans="1:6">
      <c r="A2" s="27" t="s">
        <v>1</v>
      </c>
      <c r="B2" s="27"/>
      <c r="C2" s="27"/>
      <c r="D2" s="27"/>
      <c r="E2" s="27"/>
      <c r="F2" s="27"/>
    </row>
    <row r="3" ht="26.25" customHeight="1" spans="1:6">
      <c r="A3" s="28" t="s">
        <v>2</v>
      </c>
      <c r="B3" s="27"/>
      <c r="C3" s="27"/>
      <c r="D3" s="27"/>
      <c r="E3" s="27"/>
      <c r="F3" s="81" t="s">
        <v>3</v>
      </c>
    </row>
    <row r="4" customHeight="1" spans="1:6">
      <c r="A4" s="33" t="s">
        <v>4</v>
      </c>
      <c r="B4" s="33"/>
      <c r="C4" s="33" t="s">
        <v>5</v>
      </c>
      <c r="D4" s="33"/>
      <c r="E4" s="33"/>
      <c r="F4" s="33"/>
    </row>
    <row r="5" customHeight="1" spans="1:6">
      <c r="A5" s="33" t="s">
        <v>6</v>
      </c>
      <c r="B5" s="33" t="s">
        <v>7</v>
      </c>
      <c r="C5" s="33" t="s">
        <v>6</v>
      </c>
      <c r="D5" s="33" t="s">
        <v>8</v>
      </c>
      <c r="E5" s="33" t="s">
        <v>9</v>
      </c>
      <c r="F5" s="33" t="s">
        <v>10</v>
      </c>
    </row>
    <row r="6" customHeight="1" spans="1:6">
      <c r="A6" s="60" t="s">
        <v>11</v>
      </c>
      <c r="B6" s="37"/>
      <c r="C6" s="60" t="s">
        <v>12</v>
      </c>
      <c r="D6" s="37"/>
      <c r="E6" s="63"/>
      <c r="F6" s="37"/>
    </row>
    <row r="7" customHeight="1" spans="1:6">
      <c r="A7" s="60" t="s">
        <v>13</v>
      </c>
      <c r="B7" s="37">
        <v>55496394.9</v>
      </c>
      <c r="C7" s="62" t="s">
        <v>14</v>
      </c>
      <c r="D7" s="37">
        <f>E7+F7</f>
        <v>0</v>
      </c>
      <c r="E7" s="63">
        <v>0</v>
      </c>
      <c r="F7" s="82"/>
    </row>
    <row r="8" customHeight="1" spans="1:6">
      <c r="A8" s="60" t="s">
        <v>15</v>
      </c>
      <c r="B8" s="37">
        <v>0</v>
      </c>
      <c r="C8" s="62" t="s">
        <v>16</v>
      </c>
      <c r="D8" s="37">
        <f t="shared" ref="D7:D18" si="0">E8+F8</f>
        <v>0</v>
      </c>
      <c r="E8" s="63"/>
      <c r="F8" s="37"/>
    </row>
    <row r="9" customHeight="1" spans="1:6">
      <c r="A9" s="60"/>
      <c r="B9" s="37"/>
      <c r="C9" s="62" t="s">
        <v>17</v>
      </c>
      <c r="D9" s="37">
        <f t="shared" si="0"/>
        <v>0</v>
      </c>
      <c r="E9" s="63"/>
      <c r="F9" s="37"/>
    </row>
    <row r="10" customHeight="1" spans="1:6">
      <c r="A10" s="60"/>
      <c r="B10" s="37"/>
      <c r="C10" s="62" t="s">
        <v>18</v>
      </c>
      <c r="D10" s="37">
        <f t="shared" si="0"/>
        <v>0</v>
      </c>
      <c r="E10" s="63"/>
      <c r="F10" s="37"/>
    </row>
    <row r="11" customHeight="1" spans="1:6">
      <c r="A11" s="60"/>
      <c r="B11" s="37"/>
      <c r="C11" s="62" t="s">
        <v>19</v>
      </c>
      <c r="D11" s="37">
        <f t="shared" si="0"/>
        <v>0</v>
      </c>
      <c r="E11" s="63"/>
      <c r="F11" s="37"/>
    </row>
    <row r="12" customHeight="1" spans="1:6">
      <c r="A12" s="60"/>
      <c r="B12" s="37"/>
      <c r="C12" s="62" t="s">
        <v>20</v>
      </c>
      <c r="D12" s="37">
        <f t="shared" si="0"/>
        <v>0</v>
      </c>
      <c r="E12" s="63"/>
      <c r="F12" s="37"/>
    </row>
    <row r="13" customHeight="1" spans="1:6">
      <c r="A13" s="60"/>
      <c r="B13" s="37"/>
      <c r="C13" s="62" t="s">
        <v>21</v>
      </c>
      <c r="D13" s="37">
        <f t="shared" si="0"/>
        <v>0</v>
      </c>
      <c r="E13" s="63"/>
      <c r="F13" s="37"/>
    </row>
    <row r="14" customHeight="1" spans="1:6">
      <c r="A14" s="60"/>
      <c r="B14" s="37"/>
      <c r="C14" s="62" t="s">
        <v>22</v>
      </c>
      <c r="D14" s="37">
        <f t="shared" si="0"/>
        <v>236073</v>
      </c>
      <c r="E14" s="65">
        <v>236073</v>
      </c>
      <c r="F14" s="37"/>
    </row>
    <row r="15" customHeight="1" spans="1:6">
      <c r="A15" s="60"/>
      <c r="B15" s="37"/>
      <c r="C15" s="62" t="s">
        <v>23</v>
      </c>
      <c r="D15" s="37">
        <f t="shared" si="0"/>
        <v>0</v>
      </c>
      <c r="E15" s="65"/>
      <c r="F15" s="37"/>
    </row>
    <row r="16" customHeight="1" spans="1:6">
      <c r="A16" s="60"/>
      <c r="B16" s="37"/>
      <c r="C16" s="62" t="s">
        <v>24</v>
      </c>
      <c r="D16" s="37">
        <f t="shared" si="0"/>
        <v>55066714.4</v>
      </c>
      <c r="E16" s="65">
        <v>55066714.4</v>
      </c>
      <c r="F16" s="37"/>
    </row>
    <row r="17" customHeight="1" spans="1:6">
      <c r="A17" s="60"/>
      <c r="B17" s="37"/>
      <c r="C17" s="62" t="s">
        <v>25</v>
      </c>
      <c r="D17" s="37">
        <f t="shared" si="0"/>
        <v>0</v>
      </c>
      <c r="E17" s="63"/>
      <c r="F17" s="37"/>
    </row>
    <row r="18" customHeight="1" spans="1:6">
      <c r="A18" s="60"/>
      <c r="B18" s="37"/>
      <c r="C18" s="62" t="s">
        <v>26</v>
      </c>
      <c r="D18" s="37">
        <f t="shared" si="0"/>
        <v>0</v>
      </c>
      <c r="E18" s="63"/>
      <c r="F18" s="37"/>
    </row>
    <row r="19" customHeight="1" spans="1:6">
      <c r="A19" s="60"/>
      <c r="B19" s="37"/>
      <c r="C19" s="62" t="s">
        <v>27</v>
      </c>
      <c r="D19" s="37">
        <f t="shared" ref="D19:D33" si="1">E19+F19</f>
        <v>0</v>
      </c>
      <c r="E19" s="63"/>
      <c r="F19" s="37"/>
    </row>
    <row r="20" customHeight="1" spans="1:6">
      <c r="A20" s="60"/>
      <c r="B20" s="37"/>
      <c r="C20" s="62" t="s">
        <v>28</v>
      </c>
      <c r="D20" s="37">
        <f t="shared" si="1"/>
        <v>0</v>
      </c>
      <c r="E20" s="63"/>
      <c r="F20" s="37"/>
    </row>
    <row r="21" customHeight="1" spans="1:6">
      <c r="A21" s="60"/>
      <c r="B21" s="37"/>
      <c r="C21" s="62" t="s">
        <v>29</v>
      </c>
      <c r="D21" s="37">
        <f t="shared" si="1"/>
        <v>0</v>
      </c>
      <c r="E21" s="37"/>
      <c r="F21" s="37"/>
    </row>
    <row r="22" customHeight="1" spans="1:6">
      <c r="A22" s="60"/>
      <c r="B22" s="37"/>
      <c r="C22" s="62" t="s">
        <v>30</v>
      </c>
      <c r="D22" s="37">
        <f t="shared" si="1"/>
        <v>0</v>
      </c>
      <c r="E22" s="37"/>
      <c r="F22" s="37"/>
    </row>
    <row r="23" customHeight="1" spans="1:6">
      <c r="A23" s="60"/>
      <c r="B23" s="37"/>
      <c r="C23" s="62" t="s">
        <v>31</v>
      </c>
      <c r="D23" s="37">
        <f t="shared" si="1"/>
        <v>0</v>
      </c>
      <c r="E23" s="37"/>
      <c r="F23" s="37"/>
    </row>
    <row r="24" customHeight="1" spans="1:6">
      <c r="A24" s="60"/>
      <c r="B24" s="37"/>
      <c r="C24" s="62" t="s">
        <v>32</v>
      </c>
      <c r="D24" s="37">
        <f t="shared" si="1"/>
        <v>0</v>
      </c>
      <c r="E24" s="37"/>
      <c r="F24" s="37"/>
    </row>
    <row r="25" customHeight="1" spans="1:6">
      <c r="A25" s="60"/>
      <c r="B25" s="37"/>
      <c r="C25" s="62" t="s">
        <v>33</v>
      </c>
      <c r="D25" s="37">
        <f t="shared" si="1"/>
        <v>0</v>
      </c>
      <c r="E25" s="37"/>
      <c r="F25" s="37"/>
    </row>
    <row r="26" customHeight="1" spans="1:6">
      <c r="A26" s="60"/>
      <c r="B26" s="37"/>
      <c r="C26" s="62" t="s">
        <v>34</v>
      </c>
      <c r="D26" s="37">
        <f t="shared" si="1"/>
        <v>193607.5</v>
      </c>
      <c r="E26" s="65">
        <v>193607.5</v>
      </c>
      <c r="F26" s="37"/>
    </row>
    <row r="27" customHeight="1" spans="1:6">
      <c r="A27" s="60"/>
      <c r="B27" s="37"/>
      <c r="C27" s="62" t="s">
        <v>35</v>
      </c>
      <c r="D27" s="37">
        <f t="shared" si="1"/>
        <v>0</v>
      </c>
      <c r="E27" s="37"/>
      <c r="F27" s="37"/>
    </row>
    <row r="28" customHeight="1" spans="1:6">
      <c r="A28" s="60"/>
      <c r="B28" s="37"/>
      <c r="C28" s="62" t="s">
        <v>36</v>
      </c>
      <c r="D28" s="37">
        <f t="shared" si="1"/>
        <v>0</v>
      </c>
      <c r="E28" s="37"/>
      <c r="F28" s="37"/>
    </row>
    <row r="29" customHeight="1" spans="1:6">
      <c r="A29" s="60"/>
      <c r="B29" s="37"/>
      <c r="C29" s="62" t="s">
        <v>37</v>
      </c>
      <c r="D29" s="37">
        <f t="shared" si="1"/>
        <v>0</v>
      </c>
      <c r="E29" s="37"/>
      <c r="F29" s="37"/>
    </row>
    <row r="30" customHeight="1" spans="1:6">
      <c r="A30" s="60"/>
      <c r="B30" s="37"/>
      <c r="C30" s="62" t="s">
        <v>38</v>
      </c>
      <c r="D30" s="37">
        <f t="shared" si="1"/>
        <v>0</v>
      </c>
      <c r="E30" s="37"/>
      <c r="F30" s="37"/>
    </row>
    <row r="31" customHeight="1" spans="1:6">
      <c r="A31" s="60"/>
      <c r="B31" s="37"/>
      <c r="C31" s="62" t="s">
        <v>39</v>
      </c>
      <c r="D31" s="37">
        <f t="shared" si="1"/>
        <v>0</v>
      </c>
      <c r="E31" s="37"/>
      <c r="F31" s="37"/>
    </row>
    <row r="32" customHeight="1" spans="1:6">
      <c r="A32" s="60"/>
      <c r="B32" s="37"/>
      <c r="C32" s="62" t="s">
        <v>40</v>
      </c>
      <c r="D32" s="37">
        <f t="shared" si="1"/>
        <v>0</v>
      </c>
      <c r="E32" s="37"/>
      <c r="F32" s="37"/>
    </row>
    <row r="33" ht="39" customHeight="1" spans="1:6">
      <c r="A33" s="60"/>
      <c r="B33" s="37"/>
      <c r="C33" s="62" t="s">
        <v>41</v>
      </c>
      <c r="D33" s="37">
        <f t="shared" si="1"/>
        <v>0</v>
      </c>
      <c r="E33" s="37"/>
      <c r="F33" s="37"/>
    </row>
    <row r="34" ht="53.1" customHeight="1" spans="1:6">
      <c r="A34" s="60" t="s">
        <v>42</v>
      </c>
      <c r="B34" s="37">
        <f>B7+B8</f>
        <v>55496394.9</v>
      </c>
      <c r="C34" s="62" t="s">
        <v>43</v>
      </c>
      <c r="D34" s="37">
        <f>SUM(D6:D33)</f>
        <v>55496394.9</v>
      </c>
      <c r="E34" s="37">
        <f>SUM(E6:E33)</f>
        <v>55496394.9</v>
      </c>
      <c r="F34" s="37">
        <f>SUM(F6:F33)</f>
        <v>0</v>
      </c>
    </row>
  </sheetData>
  <mergeCells count="3">
    <mergeCell ref="A2:F2"/>
    <mergeCell ref="A4:B4"/>
    <mergeCell ref="C4:F4"/>
  </mergeCells>
  <printOptions horizontalCentered="1"/>
  <pageMargins left="0.0388888888888889" right="0.0388888888888889" top="0.747916666666667" bottom="0.747916666666667" header="0.313888888888889" footer="0.313888888888889"/>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opLeftCell="A7" workbookViewId="0">
      <selection activeCell="I16" sqref="I16"/>
    </sheetView>
  </sheetViews>
  <sheetFormatPr defaultColWidth="15.625" defaultRowHeight="24.95" customHeight="1"/>
  <cols>
    <col min="1" max="1" width="15.625" style="71"/>
    <col min="2" max="2" width="23.5" customWidth="1"/>
    <col min="3" max="3" width="17.125"/>
    <col min="4" max="4" width="16"/>
    <col min="5" max="5" width="17.125"/>
  </cols>
  <sheetData>
    <row r="1" customHeight="1" spans="1:1">
      <c r="A1" t="s">
        <v>44</v>
      </c>
    </row>
    <row r="2" customHeight="1" spans="1:5">
      <c r="A2" s="27" t="s">
        <v>45</v>
      </c>
      <c r="B2" s="27"/>
      <c r="C2" s="27"/>
      <c r="D2" s="27"/>
      <c r="E2" s="27"/>
    </row>
    <row r="3" customHeight="1" spans="1:5">
      <c r="A3" s="28" t="s">
        <v>2</v>
      </c>
      <c r="B3" s="27"/>
      <c r="C3" s="27"/>
      <c r="D3" s="27"/>
      <c r="E3" s="44" t="s">
        <v>3</v>
      </c>
    </row>
    <row r="4" customHeight="1" spans="1:5">
      <c r="A4" s="33" t="s">
        <v>46</v>
      </c>
      <c r="B4" s="33"/>
      <c r="C4" s="33" t="s">
        <v>47</v>
      </c>
      <c r="D4" s="33"/>
      <c r="E4" s="33"/>
    </row>
    <row r="5" s="43" customFormat="1" customHeight="1" spans="1:5">
      <c r="A5" s="33" t="s">
        <v>48</v>
      </c>
      <c r="B5" s="33" t="s">
        <v>49</v>
      </c>
      <c r="C5" s="33" t="s">
        <v>50</v>
      </c>
      <c r="D5" s="33" t="s">
        <v>51</v>
      </c>
      <c r="E5" s="33" t="s">
        <v>52</v>
      </c>
    </row>
    <row r="6" s="43" customFormat="1" customHeight="1" spans="1:5">
      <c r="A6" s="33">
        <v>2101501</v>
      </c>
      <c r="B6" s="33" t="s">
        <v>53</v>
      </c>
      <c r="C6" s="33">
        <f>897776+4963.3+77520+18728.3+91437.6</f>
        <v>1090425.2</v>
      </c>
      <c r="D6" s="33">
        <f>C6</f>
        <v>1090425.2</v>
      </c>
      <c r="E6" s="33"/>
    </row>
    <row r="7" s="43" customFormat="1" customHeight="1" spans="1:5">
      <c r="A7" s="33">
        <v>2101101</v>
      </c>
      <c r="B7" s="33" t="s">
        <v>54</v>
      </c>
      <c r="C7" s="33">
        <v>70313.4</v>
      </c>
      <c r="D7" s="33">
        <v>70313.4</v>
      </c>
      <c r="E7" s="33"/>
    </row>
    <row r="8" customHeight="1" spans="1:5">
      <c r="A8" s="36">
        <v>2080505</v>
      </c>
      <c r="B8" s="36" t="s">
        <v>55</v>
      </c>
      <c r="C8" s="35">
        <f>D8+E8</f>
        <v>236073</v>
      </c>
      <c r="D8" s="35">
        <f>132354.6+103718.4</f>
        <v>236073</v>
      </c>
      <c r="E8" s="35"/>
    </row>
    <row r="9" s="43" customFormat="1" customHeight="1" spans="1:5">
      <c r="A9" s="36">
        <v>2101103</v>
      </c>
      <c r="B9" s="36" t="s">
        <v>56</v>
      </c>
      <c r="C9" s="35">
        <f t="shared" ref="C9:C17" si="0">D9+E9</f>
        <v>161339.6</v>
      </c>
      <c r="D9" s="35">
        <f>67698+93641.6</f>
        <v>161339.6</v>
      </c>
      <c r="E9" s="33"/>
    </row>
    <row r="10" s="43" customFormat="1" customHeight="1" spans="1:9">
      <c r="A10" s="36">
        <v>2210201</v>
      </c>
      <c r="B10" s="36" t="s">
        <v>57</v>
      </c>
      <c r="C10" s="35">
        <f t="shared" si="0"/>
        <v>193607.5</v>
      </c>
      <c r="D10" s="35">
        <f>81237.6+112369.9</f>
        <v>193607.5</v>
      </c>
      <c r="E10" s="33"/>
      <c r="I10" s="43">
        <f>C6+C7+C9+C11+C12+C13+C14+C15+C16+C17</f>
        <v>55066714.4</v>
      </c>
    </row>
    <row r="11" s="43" customFormat="1" customHeight="1" spans="1:9">
      <c r="A11" s="33">
        <v>2101502</v>
      </c>
      <c r="B11" s="33" t="s">
        <v>58</v>
      </c>
      <c r="C11" s="35">
        <f t="shared" si="0"/>
        <v>1700000</v>
      </c>
      <c r="D11" s="33"/>
      <c r="E11" s="33">
        <f>700000+5600+105000+220000+669400</f>
        <v>1700000</v>
      </c>
      <c r="I11" s="43">
        <f>C8</f>
        <v>236073</v>
      </c>
    </row>
    <row r="12" s="43" customFormat="1" customHeight="1" spans="1:9">
      <c r="A12" s="33">
        <v>2101505</v>
      </c>
      <c r="B12" s="33" t="s">
        <v>59</v>
      </c>
      <c r="C12" s="35">
        <f t="shared" si="0"/>
        <v>3290000</v>
      </c>
      <c r="D12" s="33"/>
      <c r="E12" s="33">
        <f>3000000+90000+200000</f>
        <v>3290000</v>
      </c>
      <c r="I12" s="43">
        <f>C10</f>
        <v>193607.5</v>
      </c>
    </row>
    <row r="13" s="43" customFormat="1" customHeight="1" spans="1:5">
      <c r="A13" s="33">
        <v>2101550</v>
      </c>
      <c r="B13" s="33" t="s">
        <v>60</v>
      </c>
      <c r="C13" s="35">
        <f t="shared" si="0"/>
        <v>819535.8</v>
      </c>
      <c r="D13" s="33">
        <f>9840+706500+3889.4+13539.6+85766.8</f>
        <v>819535.8</v>
      </c>
      <c r="E13" s="33"/>
    </row>
    <row r="14" s="43" customFormat="1" customHeight="1" spans="1:5">
      <c r="A14" s="33">
        <v>2101102</v>
      </c>
      <c r="B14" s="33" t="s">
        <v>61</v>
      </c>
      <c r="C14" s="35">
        <f t="shared" si="0"/>
        <v>55100.4</v>
      </c>
      <c r="D14" s="33">
        <v>55100.4</v>
      </c>
      <c r="E14" s="33"/>
    </row>
    <row r="15" s="43" customFormat="1" customHeight="1" spans="1:5">
      <c r="A15" s="33">
        <v>2101202</v>
      </c>
      <c r="B15" s="38" t="s">
        <v>62</v>
      </c>
      <c r="C15" s="35">
        <f t="shared" si="0"/>
        <v>36960000</v>
      </c>
      <c r="D15" s="33"/>
      <c r="E15" s="33">
        <v>36960000</v>
      </c>
    </row>
    <row r="16" s="43" customFormat="1" customHeight="1" spans="1:5">
      <c r="A16" s="33">
        <v>2101599</v>
      </c>
      <c r="B16" s="33" t="s">
        <v>63</v>
      </c>
      <c r="C16" s="35">
        <f t="shared" si="0"/>
        <v>7920000</v>
      </c>
      <c r="D16" s="33"/>
      <c r="E16" s="33">
        <f>100000+100000+2250000+60000+200000+5000000+210000</f>
        <v>7920000</v>
      </c>
    </row>
    <row r="17" customHeight="1" spans="1:5">
      <c r="A17" s="33">
        <v>2101301</v>
      </c>
      <c r="B17" s="33" t="s">
        <v>64</v>
      </c>
      <c r="C17" s="35">
        <f t="shared" si="0"/>
        <v>3000000</v>
      </c>
      <c r="D17" s="33"/>
      <c r="E17" s="35">
        <v>3000000</v>
      </c>
    </row>
    <row r="18" customHeight="1" spans="1:5">
      <c r="A18" s="39"/>
      <c r="B18" s="39"/>
      <c r="C18" s="37"/>
      <c r="D18" s="37"/>
      <c r="E18" s="37"/>
    </row>
    <row r="19" customHeight="1" spans="1:5">
      <c r="A19" s="39"/>
      <c r="B19" s="39"/>
      <c r="C19" s="37"/>
      <c r="D19" s="37"/>
      <c r="E19" s="37"/>
    </row>
    <row r="20" customHeight="1" spans="1:5">
      <c r="A20" s="39"/>
      <c r="B20" s="39"/>
      <c r="C20" s="37"/>
      <c r="D20" s="37"/>
      <c r="E20" s="37"/>
    </row>
    <row r="21" customHeight="1" spans="1:5">
      <c r="A21" s="39"/>
      <c r="B21" s="39"/>
      <c r="C21" s="37"/>
      <c r="D21" s="37"/>
      <c r="E21" s="37"/>
    </row>
    <row r="22" customHeight="1" spans="1:5">
      <c r="A22" s="39"/>
      <c r="B22" s="39"/>
      <c r="C22" s="37"/>
      <c r="D22" s="37"/>
      <c r="E22" s="37"/>
    </row>
    <row r="23" customHeight="1" spans="1:5">
      <c r="A23" s="39"/>
      <c r="B23" s="39"/>
      <c r="C23" s="37"/>
      <c r="D23" s="37"/>
      <c r="E23" s="37"/>
    </row>
    <row r="24" customHeight="1" spans="1:5">
      <c r="A24" s="33" t="s">
        <v>8</v>
      </c>
      <c r="B24" s="33"/>
      <c r="C24" s="37">
        <f>SUM(C6:C23)</f>
        <v>55496394.9</v>
      </c>
      <c r="D24" s="37">
        <f>SUM(D6:D23)</f>
        <v>2626394.9</v>
      </c>
      <c r="E24" s="37">
        <f>SUM(E6:E23)</f>
        <v>52870000</v>
      </c>
    </row>
  </sheetData>
  <mergeCells count="4">
    <mergeCell ref="A2:E2"/>
    <mergeCell ref="A4:B4"/>
    <mergeCell ref="C4:E4"/>
    <mergeCell ref="A24:B24"/>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10" workbookViewId="0">
      <selection activeCell="C21" sqref="C21"/>
    </sheetView>
  </sheetViews>
  <sheetFormatPr defaultColWidth="15.625" defaultRowHeight="24.95" customHeight="1" outlineLevelCol="4"/>
  <cols>
    <col min="1" max="1" width="18.25" style="71" customWidth="1"/>
    <col min="2" max="2" width="30.75" customWidth="1"/>
    <col min="3" max="4" width="16"/>
  </cols>
  <sheetData>
    <row r="1" customHeight="1" spans="1:1">
      <c r="A1" t="s">
        <v>65</v>
      </c>
    </row>
    <row r="2" customHeight="1" spans="1:5">
      <c r="A2" s="27" t="s">
        <v>66</v>
      </c>
      <c r="B2" s="27"/>
      <c r="C2" s="27"/>
      <c r="D2" s="27"/>
      <c r="E2" s="27"/>
    </row>
    <row r="3" customHeight="1" spans="1:5">
      <c r="A3" s="28" t="s">
        <v>2</v>
      </c>
      <c r="E3" s="44" t="s">
        <v>3</v>
      </c>
    </row>
    <row r="4" customHeight="1" spans="1:5">
      <c r="A4" s="73" t="s">
        <v>67</v>
      </c>
      <c r="B4" s="73"/>
      <c r="C4" s="73" t="s">
        <v>68</v>
      </c>
      <c r="D4" s="73"/>
      <c r="E4" s="73"/>
    </row>
    <row r="5" s="43" customFormat="1" customHeight="1" spans="1:5">
      <c r="A5" s="74" t="s">
        <v>48</v>
      </c>
      <c r="B5" s="74" t="s">
        <v>49</v>
      </c>
      <c r="C5" s="74" t="s">
        <v>8</v>
      </c>
      <c r="D5" s="74" t="s">
        <v>69</v>
      </c>
      <c r="E5" s="74" t="s">
        <v>70</v>
      </c>
    </row>
    <row r="6" customHeight="1" spans="1:5">
      <c r="A6" s="75">
        <v>30101</v>
      </c>
      <c r="B6" s="76" t="s">
        <v>71</v>
      </c>
      <c r="C6" s="77">
        <f>D6+E6</f>
        <v>695364</v>
      </c>
      <c r="D6" s="77">
        <f>378864+316500</f>
        <v>695364</v>
      </c>
      <c r="E6" s="77"/>
    </row>
    <row r="7" customHeight="1" spans="1:5">
      <c r="A7" s="75">
        <v>30102</v>
      </c>
      <c r="B7" s="76" t="s">
        <v>72</v>
      </c>
      <c r="C7" s="77">
        <f t="shared" ref="C7:C23" si="0">D7+E7</f>
        <v>597660</v>
      </c>
      <c r="D7" s="77">
        <f>304200+159600+133860</f>
        <v>597660</v>
      </c>
      <c r="E7" s="77"/>
    </row>
    <row r="8" customHeight="1" spans="1:5">
      <c r="A8" s="75">
        <v>30103</v>
      </c>
      <c r="B8" s="76" t="s">
        <v>73</v>
      </c>
      <c r="C8" s="77">
        <f t="shared" si="0"/>
        <v>40232</v>
      </c>
      <c r="D8" s="77">
        <f>40232</f>
        <v>40232</v>
      </c>
      <c r="E8" s="77"/>
    </row>
    <row r="9" customHeight="1" spans="1:5">
      <c r="A9" s="75">
        <v>30107</v>
      </c>
      <c r="B9" s="76" t="s">
        <v>74</v>
      </c>
      <c r="C9" s="77">
        <f t="shared" si="0"/>
        <v>256140</v>
      </c>
      <c r="D9" s="77">
        <v>256140</v>
      </c>
      <c r="E9" s="77"/>
    </row>
    <row r="10" customHeight="1" spans="1:5">
      <c r="A10" s="75">
        <v>30108</v>
      </c>
      <c r="B10" s="76" t="s">
        <v>75</v>
      </c>
      <c r="C10" s="77">
        <f t="shared" si="0"/>
        <v>236073</v>
      </c>
      <c r="D10" s="77">
        <f>132354.6+103718.4</f>
        <v>236073</v>
      </c>
      <c r="E10" s="77"/>
    </row>
    <row r="11" customHeight="1" spans="1:5">
      <c r="A11" s="75">
        <v>30110</v>
      </c>
      <c r="B11" s="76" t="s">
        <v>76</v>
      </c>
      <c r="C11" s="77">
        <f t="shared" si="0"/>
        <v>125413.8</v>
      </c>
      <c r="D11" s="77">
        <f>70313.4+55100.4</f>
        <v>125413.8</v>
      </c>
      <c r="E11" s="77"/>
    </row>
    <row r="12" customHeight="1" spans="1:5">
      <c r="A12" s="75">
        <v>30111</v>
      </c>
      <c r="B12" s="76" t="s">
        <v>77</v>
      </c>
      <c r="C12" s="77">
        <f t="shared" si="0"/>
        <v>161339.6</v>
      </c>
      <c r="D12" s="77">
        <f>93641.6+67698</f>
        <v>161339.6</v>
      </c>
      <c r="E12" s="77"/>
    </row>
    <row r="13" customHeight="1" spans="1:5">
      <c r="A13" s="75">
        <v>30112</v>
      </c>
      <c r="B13" s="76" t="s">
        <v>78</v>
      </c>
      <c r="C13" s="77">
        <f t="shared" si="0"/>
        <v>8852.7</v>
      </c>
      <c r="D13" s="77">
        <f>4136.1+827.2+3241.2+648.2</f>
        <v>8852.7</v>
      </c>
      <c r="E13" s="77"/>
    </row>
    <row r="14" customHeight="1" spans="1:5">
      <c r="A14" s="75">
        <v>30113</v>
      </c>
      <c r="B14" s="76" t="s">
        <v>57</v>
      </c>
      <c r="C14" s="77">
        <f t="shared" si="0"/>
        <v>193607.5</v>
      </c>
      <c r="D14" s="77">
        <f>112369.9+81237.6</f>
        <v>193607.5</v>
      </c>
      <c r="E14" s="77"/>
    </row>
    <row r="15" customHeight="1" spans="1:5">
      <c r="A15" s="75">
        <v>30199</v>
      </c>
      <c r="B15" s="76" t="s">
        <v>79</v>
      </c>
      <c r="C15" s="77">
        <f t="shared" si="0"/>
        <v>0</v>
      </c>
      <c r="D15" s="77">
        <v>0</v>
      </c>
      <c r="E15" s="77"/>
    </row>
    <row r="16" customHeight="1" spans="1:5">
      <c r="A16" s="75">
        <v>30201</v>
      </c>
      <c r="B16" s="76" t="s">
        <v>80</v>
      </c>
      <c r="C16" s="77">
        <f t="shared" si="0"/>
        <v>176674</v>
      </c>
      <c r="D16" s="77"/>
      <c r="E16" s="78">
        <v>176674</v>
      </c>
    </row>
    <row r="17" customHeight="1" spans="1:5">
      <c r="A17" s="75">
        <v>30207</v>
      </c>
      <c r="B17" s="76" t="s">
        <v>81</v>
      </c>
      <c r="C17" s="77">
        <f t="shared" si="0"/>
        <v>24720</v>
      </c>
      <c r="D17" s="77">
        <f>14880+9840</f>
        <v>24720</v>
      </c>
      <c r="E17" s="79"/>
    </row>
    <row r="18" customHeight="1" spans="1:5">
      <c r="A18" s="75">
        <v>30228</v>
      </c>
      <c r="B18" s="76" t="s">
        <v>82</v>
      </c>
      <c r="C18" s="77">
        <f t="shared" si="0"/>
        <v>32267.9</v>
      </c>
      <c r="D18" s="77"/>
      <c r="E18" s="80">
        <v>32267.9</v>
      </c>
    </row>
    <row r="19" customHeight="1" spans="1:5">
      <c r="A19" s="75">
        <v>30229</v>
      </c>
      <c r="B19" s="76" t="s">
        <v>83</v>
      </c>
      <c r="C19" s="77">
        <f t="shared" si="0"/>
        <v>530.4</v>
      </c>
      <c r="D19" s="77">
        <f>249.6+280.8</f>
        <v>530.4</v>
      </c>
      <c r="E19" s="79"/>
    </row>
    <row r="20" customHeight="1" spans="1:5">
      <c r="A20" s="75">
        <v>30231</v>
      </c>
      <c r="B20" s="76" t="s">
        <v>84</v>
      </c>
      <c r="C20" s="77">
        <f t="shared" si="0"/>
        <v>0</v>
      </c>
      <c r="D20" s="77">
        <v>0</v>
      </c>
      <c r="E20" s="79"/>
    </row>
    <row r="21" customHeight="1" spans="1:5">
      <c r="A21" s="75">
        <v>30239</v>
      </c>
      <c r="B21" s="76" t="s">
        <v>85</v>
      </c>
      <c r="C21" s="77">
        <f t="shared" si="0"/>
        <v>77520</v>
      </c>
      <c r="D21" s="77"/>
      <c r="E21" s="80">
        <v>77520</v>
      </c>
    </row>
    <row r="22" customHeight="1" spans="1:5">
      <c r="A22" s="75">
        <v>30299</v>
      </c>
      <c r="B22" s="76" t="s">
        <v>86</v>
      </c>
      <c r="C22" s="77">
        <f t="shared" si="0"/>
        <v>0</v>
      </c>
      <c r="D22" s="77">
        <v>0</v>
      </c>
      <c r="E22" s="79"/>
    </row>
    <row r="23" customHeight="1" spans="1:5">
      <c r="A23" s="75">
        <v>30305</v>
      </c>
      <c r="B23" s="76" t="s">
        <v>87</v>
      </c>
      <c r="C23" s="77">
        <f t="shared" si="0"/>
        <v>0</v>
      </c>
      <c r="D23" s="77">
        <v>0</v>
      </c>
      <c r="E23" s="77"/>
    </row>
    <row r="24" customHeight="1" spans="1:5">
      <c r="A24" s="75"/>
      <c r="B24" s="76"/>
      <c r="C24" s="77"/>
      <c r="D24" s="77"/>
      <c r="E24" s="77"/>
    </row>
    <row r="25" customHeight="1" spans="1:5">
      <c r="A25" s="74" t="s">
        <v>8</v>
      </c>
      <c r="B25" s="74"/>
      <c r="C25" s="77">
        <f>SUM(C6:C23)</f>
        <v>2626394.9</v>
      </c>
      <c r="D25" s="77">
        <f>SUM(D6:D23)</f>
        <v>2339933</v>
      </c>
      <c r="E25" s="77">
        <f>SUM(E6:E23)</f>
        <v>286461.9</v>
      </c>
    </row>
  </sheetData>
  <mergeCells count="4">
    <mergeCell ref="A2:E2"/>
    <mergeCell ref="A4:B4"/>
    <mergeCell ref="C4:E4"/>
    <mergeCell ref="A25:B25"/>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L7" sqref="L7"/>
    </sheetView>
  </sheetViews>
  <sheetFormatPr defaultColWidth="15.625" defaultRowHeight="24.95" customHeight="1"/>
  <cols>
    <col min="1" max="1" width="11.625" customWidth="1"/>
    <col min="2" max="2" width="12.75" customWidth="1"/>
    <col min="3" max="3" width="12.625" customWidth="1"/>
    <col min="6" max="6" width="12.875" customWidth="1"/>
    <col min="7" max="7" width="12.25" customWidth="1"/>
    <col min="8" max="8" width="12.5" customWidth="1"/>
    <col min="9" max="9" width="12.25" customWidth="1"/>
    <col min="12" max="12" width="12" customWidth="1"/>
  </cols>
  <sheetData>
    <row r="1" customHeight="1" spans="1:1">
      <c r="A1" t="s">
        <v>88</v>
      </c>
    </row>
    <row r="2" ht="34.5" customHeight="1" spans="1:12">
      <c r="A2" s="27" t="s">
        <v>89</v>
      </c>
      <c r="B2" s="27"/>
      <c r="C2" s="27"/>
      <c r="D2" s="27"/>
      <c r="E2" s="27"/>
      <c r="F2" s="27"/>
      <c r="G2" s="27"/>
      <c r="H2" s="27"/>
      <c r="I2" s="27"/>
      <c r="J2" s="27"/>
      <c r="K2" s="27"/>
      <c r="L2" s="27"/>
    </row>
    <row r="3" customHeight="1" spans="1:12">
      <c r="A3" s="28" t="s">
        <v>2</v>
      </c>
      <c r="L3" s="44" t="s">
        <v>3</v>
      </c>
    </row>
    <row r="4" ht="29.25" customHeight="1" spans="1:12">
      <c r="A4" s="33" t="s">
        <v>90</v>
      </c>
      <c r="B4" s="33"/>
      <c r="C4" s="33"/>
      <c r="D4" s="33"/>
      <c r="E4" s="33"/>
      <c r="F4" s="33"/>
      <c r="G4" s="33" t="s">
        <v>47</v>
      </c>
      <c r="H4" s="33"/>
      <c r="I4" s="33"/>
      <c r="J4" s="33"/>
      <c r="K4" s="33"/>
      <c r="L4" s="33"/>
    </row>
    <row r="5" s="69" customFormat="1" customHeight="1" spans="1:12">
      <c r="A5" s="38" t="s">
        <v>8</v>
      </c>
      <c r="B5" s="38" t="s">
        <v>91</v>
      </c>
      <c r="C5" s="38" t="s">
        <v>92</v>
      </c>
      <c r="D5" s="38"/>
      <c r="E5" s="38"/>
      <c r="F5" s="38" t="s">
        <v>93</v>
      </c>
      <c r="G5" s="38" t="s">
        <v>8</v>
      </c>
      <c r="H5" s="38" t="s">
        <v>91</v>
      </c>
      <c r="I5" s="38" t="s">
        <v>92</v>
      </c>
      <c r="J5" s="38"/>
      <c r="K5" s="38"/>
      <c r="L5" s="38" t="s">
        <v>93</v>
      </c>
    </row>
    <row r="6" s="69" customFormat="1" customHeight="1" spans="1:12">
      <c r="A6" s="38"/>
      <c r="B6" s="38"/>
      <c r="C6" s="38" t="s">
        <v>50</v>
      </c>
      <c r="D6" s="38" t="s">
        <v>94</v>
      </c>
      <c r="E6" s="38" t="s">
        <v>95</v>
      </c>
      <c r="F6" s="38"/>
      <c r="G6" s="38"/>
      <c r="H6" s="38"/>
      <c r="I6" s="38" t="s">
        <v>50</v>
      </c>
      <c r="J6" s="38" t="s">
        <v>94</v>
      </c>
      <c r="K6" s="38" t="s">
        <v>95</v>
      </c>
      <c r="L6" s="38"/>
    </row>
    <row r="7" ht="39" customHeight="1" spans="1:12">
      <c r="A7" s="37">
        <f>B7+C7+F7</f>
        <v>0</v>
      </c>
      <c r="B7" s="37">
        <v>0</v>
      </c>
      <c r="C7" s="37"/>
      <c r="D7" s="37">
        <v>0</v>
      </c>
      <c r="E7" s="37"/>
      <c r="F7" s="37"/>
      <c r="G7" s="37">
        <f>H7+I7+L7</f>
        <v>232000</v>
      </c>
      <c r="H7" s="37">
        <v>0</v>
      </c>
      <c r="I7" s="37">
        <f>J7+K7</f>
        <v>220000</v>
      </c>
      <c r="J7" s="37">
        <v>200000</v>
      </c>
      <c r="K7" s="37">
        <v>20000</v>
      </c>
      <c r="L7" s="37">
        <v>12000</v>
      </c>
    </row>
    <row r="8" ht="40.5" customHeight="1" spans="1:12">
      <c r="A8" s="42"/>
      <c r="B8" s="42"/>
      <c r="C8" s="42"/>
      <c r="D8" s="42"/>
      <c r="E8" s="42"/>
      <c r="F8" s="42"/>
      <c r="G8" s="42"/>
      <c r="H8" s="42"/>
      <c r="I8" s="42"/>
      <c r="J8" s="42"/>
      <c r="K8" s="42"/>
      <c r="L8" s="42"/>
    </row>
    <row r="9" customHeight="1" spans="1:12">
      <c r="A9" s="71"/>
      <c r="B9" s="71"/>
      <c r="C9" s="71"/>
      <c r="D9" s="71"/>
      <c r="E9" s="71"/>
      <c r="F9" s="71"/>
      <c r="G9" s="71"/>
      <c r="H9" s="71"/>
      <c r="I9" s="71"/>
      <c r="J9" s="71"/>
      <c r="K9" s="71"/>
      <c r="L9" s="71"/>
    </row>
    <row r="10" ht="26.25" customHeight="1" spans="1:12">
      <c r="A10" s="71"/>
      <c r="B10" s="71"/>
      <c r="C10" s="71"/>
      <c r="D10" s="71"/>
      <c r="E10" s="71"/>
      <c r="F10" s="71"/>
      <c r="G10" s="71"/>
      <c r="H10" s="71"/>
      <c r="I10" s="71"/>
      <c r="J10" s="71"/>
      <c r="K10" s="71"/>
      <c r="L10" s="71"/>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7638888888889" right="0.707638888888889" top="0.747916666666667" bottom="0.747916666666667" header="0.313888888888889" footer="0.313888888888889"/>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D10" sqref="D10"/>
    </sheetView>
  </sheetViews>
  <sheetFormatPr defaultColWidth="15.625" defaultRowHeight="24.95" customHeight="1" outlineLevelCol="4"/>
  <cols>
    <col min="1" max="1" width="12.5" style="71" customWidth="1"/>
    <col min="2" max="2" width="29.25" customWidth="1"/>
    <col min="3" max="3" width="17.625" customWidth="1"/>
    <col min="4" max="4" width="13.875" customWidth="1"/>
    <col min="5" max="5" width="18" customWidth="1"/>
  </cols>
  <sheetData>
    <row r="1" customHeight="1" spans="1:1">
      <c r="A1" t="s">
        <v>96</v>
      </c>
    </row>
    <row r="2" s="72" customFormat="1" ht="47.25" customHeight="1" spans="1:5">
      <c r="A2" s="27" t="s">
        <v>97</v>
      </c>
      <c r="B2" s="27"/>
      <c r="C2" s="27"/>
      <c r="D2" s="27"/>
      <c r="E2" s="27"/>
    </row>
    <row r="3" customHeight="1" spans="1:5">
      <c r="A3" s="28" t="s">
        <v>2</v>
      </c>
      <c r="E3" s="44" t="s">
        <v>3</v>
      </c>
    </row>
    <row r="4" customHeight="1" spans="1:5">
      <c r="A4" s="33" t="s">
        <v>46</v>
      </c>
      <c r="B4" s="33"/>
      <c r="C4" s="33" t="s">
        <v>47</v>
      </c>
      <c r="D4" s="33"/>
      <c r="E4" s="33"/>
    </row>
    <row r="5" s="43" customFormat="1" customHeight="1" spans="1:5">
      <c r="A5" s="33" t="s">
        <v>48</v>
      </c>
      <c r="B5" s="33" t="s">
        <v>49</v>
      </c>
      <c r="C5" s="33" t="s">
        <v>50</v>
      </c>
      <c r="D5" s="33" t="s">
        <v>51</v>
      </c>
      <c r="E5" s="33" t="s">
        <v>52</v>
      </c>
    </row>
    <row r="6" s="43" customFormat="1" customHeight="1" spans="1:5">
      <c r="A6" s="40"/>
      <c r="B6" s="41"/>
      <c r="C6" s="37">
        <f>D6+E6</f>
        <v>0</v>
      </c>
      <c r="D6" s="33"/>
      <c r="E6" s="33"/>
    </row>
    <row r="7" s="43" customFormat="1" customHeight="1" spans="1:5">
      <c r="A7" s="33"/>
      <c r="B7" s="33"/>
      <c r="C7" s="37">
        <f>D7+E7</f>
        <v>0</v>
      </c>
      <c r="D7" s="33"/>
      <c r="E7" s="33"/>
    </row>
    <row r="8" s="43" customFormat="1" customHeight="1" spans="1:5">
      <c r="A8" s="33"/>
      <c r="B8" s="33"/>
      <c r="C8" s="37">
        <f>D8+E8</f>
        <v>0</v>
      </c>
      <c r="D8" s="33"/>
      <c r="E8" s="33"/>
    </row>
    <row r="9" customHeight="1" spans="1:5">
      <c r="A9" s="40"/>
      <c r="B9" s="41"/>
      <c r="C9" s="37">
        <f>D9+E9</f>
        <v>0</v>
      </c>
      <c r="D9" s="37"/>
      <c r="E9" s="37"/>
    </row>
    <row r="10" customHeight="1" spans="1:5">
      <c r="A10" s="33" t="s">
        <v>8</v>
      </c>
      <c r="B10" s="33"/>
      <c r="C10" s="37">
        <f>D10+E10</f>
        <v>0</v>
      </c>
      <c r="D10" s="37">
        <f>SUM(D9:D9)</f>
        <v>0</v>
      </c>
      <c r="E10" s="37">
        <f>SUM(E9:E9)</f>
        <v>0</v>
      </c>
    </row>
  </sheetData>
  <mergeCells count="4">
    <mergeCell ref="A2:E2"/>
    <mergeCell ref="A4:B4"/>
    <mergeCell ref="C4:E4"/>
    <mergeCell ref="A10:B1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D11" sqref="D11"/>
    </sheetView>
  </sheetViews>
  <sheetFormatPr defaultColWidth="15.625" defaultRowHeight="24.95" customHeight="1"/>
  <cols>
    <col min="1" max="1" width="9.625" customWidth="1"/>
    <col min="2" max="2" width="12.75" customWidth="1"/>
    <col min="3" max="3" width="12.625" customWidth="1"/>
    <col min="6" max="6" width="12.875" customWidth="1"/>
    <col min="7" max="7" width="10.375" customWidth="1"/>
    <col min="8" max="8" width="12.5" customWidth="1"/>
    <col min="9" max="9" width="12.25" customWidth="1"/>
    <col min="12" max="12" width="12" customWidth="1"/>
  </cols>
  <sheetData>
    <row r="1" customHeight="1" spans="1:1">
      <c r="A1" t="s">
        <v>98</v>
      </c>
    </row>
    <row r="2" ht="34.5" customHeight="1" spans="1:12">
      <c r="A2" s="70" t="s">
        <v>99</v>
      </c>
      <c r="B2" s="70"/>
      <c r="C2" s="70"/>
      <c r="D2" s="70"/>
      <c r="E2" s="70"/>
      <c r="F2" s="70"/>
      <c r="G2" s="70"/>
      <c r="H2" s="70"/>
      <c r="I2" s="70"/>
      <c r="J2" s="70"/>
      <c r="K2" s="70"/>
      <c r="L2" s="70"/>
    </row>
    <row r="3" customHeight="1" spans="1:12">
      <c r="A3" s="28" t="s">
        <v>2</v>
      </c>
      <c r="L3" s="44" t="s">
        <v>3</v>
      </c>
    </row>
    <row r="4" ht="29.25" customHeight="1" spans="1:12">
      <c r="A4" s="33" t="s">
        <v>90</v>
      </c>
      <c r="B4" s="33"/>
      <c r="C4" s="33"/>
      <c r="D4" s="33"/>
      <c r="E4" s="33"/>
      <c r="F4" s="33"/>
      <c r="G4" s="33" t="s">
        <v>47</v>
      </c>
      <c r="H4" s="33"/>
      <c r="I4" s="33"/>
      <c r="J4" s="33"/>
      <c r="K4" s="33"/>
      <c r="L4" s="33"/>
    </row>
    <row r="5" s="69" customFormat="1" customHeight="1" spans="1:12">
      <c r="A5" s="38" t="s">
        <v>8</v>
      </c>
      <c r="B5" s="38" t="s">
        <v>91</v>
      </c>
      <c r="C5" s="38" t="s">
        <v>92</v>
      </c>
      <c r="D5" s="38"/>
      <c r="E5" s="38"/>
      <c r="F5" s="38" t="s">
        <v>93</v>
      </c>
      <c r="G5" s="38" t="s">
        <v>8</v>
      </c>
      <c r="H5" s="38" t="s">
        <v>91</v>
      </c>
      <c r="I5" s="38" t="s">
        <v>92</v>
      </c>
      <c r="J5" s="38"/>
      <c r="K5" s="38"/>
      <c r="L5" s="38" t="s">
        <v>93</v>
      </c>
    </row>
    <row r="6" s="69" customFormat="1" customHeight="1" spans="1:12">
      <c r="A6" s="38"/>
      <c r="B6" s="38"/>
      <c r="C6" s="38" t="s">
        <v>50</v>
      </c>
      <c r="D6" s="38" t="s">
        <v>94</v>
      </c>
      <c r="E6" s="38" t="s">
        <v>95</v>
      </c>
      <c r="F6" s="38"/>
      <c r="G6" s="38"/>
      <c r="H6" s="38"/>
      <c r="I6" s="38" t="s">
        <v>50</v>
      </c>
      <c r="J6" s="38" t="s">
        <v>94</v>
      </c>
      <c r="K6" s="38" t="s">
        <v>95</v>
      </c>
      <c r="L6" s="38"/>
    </row>
    <row r="7" ht="39" customHeight="1" spans="1:12">
      <c r="A7" s="60">
        <f>B7+C7+F7</f>
        <v>0</v>
      </c>
      <c r="B7" s="60"/>
      <c r="C7" s="60">
        <f>D7+E7</f>
        <v>0</v>
      </c>
      <c r="D7" s="60"/>
      <c r="E7" s="60"/>
      <c r="F7" s="60"/>
      <c r="G7" s="60">
        <f>H7+I7+L7</f>
        <v>0</v>
      </c>
      <c r="H7" s="60"/>
      <c r="I7" s="60">
        <f>J7+K7</f>
        <v>0</v>
      </c>
      <c r="J7" s="60"/>
      <c r="K7" s="60"/>
      <c r="L7" s="60"/>
    </row>
    <row r="8" ht="40.5" customHeight="1" spans="1:12">
      <c r="A8" s="42"/>
      <c r="B8" s="42"/>
      <c r="C8" s="42"/>
      <c r="D8" s="42"/>
      <c r="E8" s="42"/>
      <c r="F8" s="42"/>
      <c r="G8" s="42"/>
      <c r="H8" s="42"/>
      <c r="I8" s="42"/>
      <c r="J8" s="42"/>
      <c r="K8" s="42"/>
      <c r="L8" s="42"/>
    </row>
    <row r="9" customHeight="1" spans="1:12">
      <c r="A9" s="71"/>
      <c r="B9" s="71"/>
      <c r="C9" s="71"/>
      <c r="D9" s="71"/>
      <c r="E9" s="71"/>
      <c r="F9" s="71"/>
      <c r="G9" s="71"/>
      <c r="H9" s="71"/>
      <c r="I9" s="71"/>
      <c r="J9" s="71"/>
      <c r="K9" s="71"/>
      <c r="L9" s="71"/>
    </row>
    <row r="10" ht="26.25" customHeight="1" spans="1:12">
      <c r="A10" s="71"/>
      <c r="B10" s="71"/>
      <c r="C10" s="71"/>
      <c r="D10" s="71"/>
      <c r="E10" s="71"/>
      <c r="F10" s="71"/>
      <c r="G10" s="71"/>
      <c r="H10" s="71"/>
      <c r="I10" s="71"/>
      <c r="J10" s="71"/>
      <c r="K10" s="71"/>
      <c r="L10" s="71"/>
    </row>
  </sheetData>
  <mergeCells count="14">
    <mergeCell ref="A2:L2"/>
    <mergeCell ref="A4:F4"/>
    <mergeCell ref="G4:L4"/>
    <mergeCell ref="C5:E5"/>
    <mergeCell ref="I5:K5"/>
    <mergeCell ref="A8:L8"/>
    <mergeCell ref="A9:L9"/>
    <mergeCell ref="A10:L10"/>
    <mergeCell ref="A5:A6"/>
    <mergeCell ref="B5:B6"/>
    <mergeCell ref="F5:F6"/>
    <mergeCell ref="G5:G6"/>
    <mergeCell ref="H5:H6"/>
    <mergeCell ref="L5:L6"/>
  </mergeCells>
  <printOptions horizontalCentered="1"/>
  <pageMargins left="0.708661417322835" right="0.708661417322835" top="0.748031496062992" bottom="0.748031496062992" header="0.31496062992126" footer="0.31496062992126"/>
  <pageSetup paperSize="9" scale="7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4"/>
  <sheetViews>
    <sheetView topLeftCell="A17" workbookViewId="0">
      <selection activeCell="D25" sqref="D25"/>
    </sheetView>
  </sheetViews>
  <sheetFormatPr defaultColWidth="9" defaultRowHeight="24.95" customHeight="1" outlineLevelCol="3"/>
  <cols>
    <col min="1" max="1" width="37.5" customWidth="1"/>
    <col min="2" max="2" width="17.125" customWidth="1"/>
    <col min="3" max="3" width="36.125" customWidth="1"/>
    <col min="4" max="4" width="17.5" style="55" customWidth="1"/>
  </cols>
  <sheetData>
    <row r="1" customHeight="1" spans="1:1">
      <c r="A1" t="s">
        <v>100</v>
      </c>
    </row>
    <row r="2" ht="40.5" customHeight="1" spans="1:4">
      <c r="A2" s="27" t="s">
        <v>101</v>
      </c>
      <c r="B2" s="27"/>
      <c r="C2" s="27"/>
      <c r="D2" s="56"/>
    </row>
    <row r="3" customHeight="1" spans="1:4">
      <c r="A3" s="28" t="s">
        <v>2</v>
      </c>
      <c r="D3" s="57" t="s">
        <v>3</v>
      </c>
    </row>
    <row r="4" customHeight="1" spans="1:4">
      <c r="A4" s="58" t="s">
        <v>102</v>
      </c>
      <c r="B4" s="58"/>
      <c r="C4" s="58" t="s">
        <v>103</v>
      </c>
      <c r="D4" s="59"/>
    </row>
    <row r="5" customHeight="1" spans="1:4">
      <c r="A5" s="58" t="s">
        <v>104</v>
      </c>
      <c r="B5" s="58" t="s">
        <v>105</v>
      </c>
      <c r="C5" s="58" t="s">
        <v>104</v>
      </c>
      <c r="D5" s="59" t="s">
        <v>105</v>
      </c>
    </row>
    <row r="6" ht="20.1" customHeight="1" spans="1:4">
      <c r="A6" s="60" t="s">
        <v>13</v>
      </c>
      <c r="B6" s="61">
        <v>55496394.9</v>
      </c>
      <c r="C6" s="62" t="s">
        <v>14</v>
      </c>
      <c r="D6" s="63">
        <v>0</v>
      </c>
    </row>
    <row r="7" ht="20.1" customHeight="1" spans="1:4">
      <c r="A7" s="60" t="s">
        <v>15</v>
      </c>
      <c r="B7" s="61"/>
      <c r="C7" s="62" t="s">
        <v>16</v>
      </c>
      <c r="D7" s="63"/>
    </row>
    <row r="8" ht="20.1" customHeight="1" spans="1:4">
      <c r="A8" s="64"/>
      <c r="B8" s="61"/>
      <c r="C8" s="62" t="s">
        <v>17</v>
      </c>
      <c r="D8" s="63"/>
    </row>
    <row r="9" ht="20.1" customHeight="1" spans="1:4">
      <c r="A9" s="64"/>
      <c r="B9" s="61"/>
      <c r="C9" s="62" t="s">
        <v>18</v>
      </c>
      <c r="D9" s="63"/>
    </row>
    <row r="10" ht="20.1" customHeight="1" spans="1:4">
      <c r="A10" s="64"/>
      <c r="B10" s="61"/>
      <c r="C10" s="62" t="s">
        <v>19</v>
      </c>
      <c r="D10" s="63"/>
    </row>
    <row r="11" ht="20.1" customHeight="1" spans="1:4">
      <c r="A11" s="64"/>
      <c r="B11" s="61"/>
      <c r="C11" s="62" t="s">
        <v>20</v>
      </c>
      <c r="D11" s="63"/>
    </row>
    <row r="12" ht="20.1" customHeight="1" spans="1:4">
      <c r="A12" s="64"/>
      <c r="B12" s="61"/>
      <c r="C12" s="62" t="s">
        <v>21</v>
      </c>
      <c r="D12" s="63"/>
    </row>
    <row r="13" ht="20.1" customHeight="1" spans="1:4">
      <c r="A13" s="64"/>
      <c r="B13" s="61"/>
      <c r="C13" s="62" t="s">
        <v>22</v>
      </c>
      <c r="D13" s="65">
        <v>236073</v>
      </c>
    </row>
    <row r="14" ht="20.1" customHeight="1" spans="1:4">
      <c r="A14" s="64"/>
      <c r="B14" s="61"/>
      <c r="C14" s="62" t="s">
        <v>23</v>
      </c>
      <c r="D14" s="63"/>
    </row>
    <row r="15" ht="20.1" customHeight="1" spans="1:4">
      <c r="A15" s="64"/>
      <c r="B15" s="61"/>
      <c r="C15" s="62" t="s">
        <v>24</v>
      </c>
      <c r="D15" s="65">
        <v>55066714.4</v>
      </c>
    </row>
    <row r="16" ht="20.1" customHeight="1" spans="1:4">
      <c r="A16" s="64"/>
      <c r="B16" s="61"/>
      <c r="C16" s="62" t="s">
        <v>25</v>
      </c>
      <c r="D16" s="63"/>
    </row>
    <row r="17" ht="20.1" customHeight="1" spans="1:4">
      <c r="A17" s="64"/>
      <c r="B17" s="61"/>
      <c r="C17" s="62" t="s">
        <v>26</v>
      </c>
      <c r="D17" s="63"/>
    </row>
    <row r="18" ht="20.1" customHeight="1" spans="1:4">
      <c r="A18" s="64"/>
      <c r="B18" s="61"/>
      <c r="C18" s="62" t="s">
        <v>27</v>
      </c>
      <c r="D18" s="63"/>
    </row>
    <row r="19" ht="20.1" customHeight="1" spans="1:4">
      <c r="A19" s="64"/>
      <c r="B19" s="61"/>
      <c r="C19" s="62" t="s">
        <v>28</v>
      </c>
      <c r="D19" s="63"/>
    </row>
    <row r="20" ht="20.1" customHeight="1" spans="1:4">
      <c r="A20" s="64"/>
      <c r="B20" s="61"/>
      <c r="C20" s="62" t="s">
        <v>29</v>
      </c>
      <c r="D20" s="63"/>
    </row>
    <row r="21" ht="20.1" customHeight="1" spans="1:4">
      <c r="A21" s="64"/>
      <c r="B21" s="61"/>
      <c r="C21" s="62" t="s">
        <v>30</v>
      </c>
      <c r="D21" s="63"/>
    </row>
    <row r="22" ht="20.1" customHeight="1" spans="1:4">
      <c r="A22" s="64"/>
      <c r="B22" s="61"/>
      <c r="C22" s="62" t="s">
        <v>31</v>
      </c>
      <c r="D22" s="63"/>
    </row>
    <row r="23" ht="20.1" customHeight="1" spans="1:4">
      <c r="A23" s="66"/>
      <c r="B23" s="61"/>
      <c r="C23" s="62" t="s">
        <v>32</v>
      </c>
      <c r="D23" s="63"/>
    </row>
    <row r="24" ht="20.1" customHeight="1" spans="1:4">
      <c r="A24" s="66"/>
      <c r="B24" s="61"/>
      <c r="C24" s="62" t="s">
        <v>33</v>
      </c>
      <c r="D24" s="63"/>
    </row>
    <row r="25" ht="20.1" customHeight="1" spans="1:4">
      <c r="A25" s="66"/>
      <c r="B25" s="61"/>
      <c r="C25" s="62" t="s">
        <v>34</v>
      </c>
      <c r="D25" s="65">
        <v>193607.5</v>
      </c>
    </row>
    <row r="26" ht="20.1" customHeight="1" spans="1:4">
      <c r="A26" s="66"/>
      <c r="B26" s="61"/>
      <c r="C26" s="62" t="s">
        <v>35</v>
      </c>
      <c r="D26" s="63"/>
    </row>
    <row r="27" ht="20.1" customHeight="1" spans="1:4">
      <c r="A27" s="66"/>
      <c r="B27" s="61"/>
      <c r="C27" s="62" t="s">
        <v>36</v>
      </c>
      <c r="D27" s="63"/>
    </row>
    <row r="28" ht="20.1" customHeight="1" spans="1:4">
      <c r="A28" s="66"/>
      <c r="B28" s="61"/>
      <c r="C28" s="62" t="s">
        <v>37</v>
      </c>
      <c r="D28" s="63"/>
    </row>
    <row r="29" ht="20.1" customHeight="1" spans="1:4">
      <c r="A29" s="66"/>
      <c r="B29" s="61"/>
      <c r="C29" s="62" t="s">
        <v>38</v>
      </c>
      <c r="D29" s="63"/>
    </row>
    <row r="30" ht="20.1" customHeight="1" spans="1:4">
      <c r="A30" s="66"/>
      <c r="B30" s="61"/>
      <c r="C30" s="62" t="s">
        <v>39</v>
      </c>
      <c r="D30" s="63"/>
    </row>
    <row r="31" ht="20.1" customHeight="1" spans="1:4">
      <c r="A31" s="66"/>
      <c r="B31" s="61"/>
      <c r="C31" s="62" t="s">
        <v>40</v>
      </c>
      <c r="D31" s="63"/>
    </row>
    <row r="32" ht="20.1" customHeight="1" spans="1:4">
      <c r="A32" s="67"/>
      <c r="B32" s="61"/>
      <c r="C32" s="62" t="s">
        <v>41</v>
      </c>
      <c r="D32" s="63"/>
    </row>
    <row r="33" ht="20.1" customHeight="1" spans="1:4">
      <c r="A33" s="66"/>
      <c r="B33" s="61"/>
      <c r="C33" s="68"/>
      <c r="D33" s="63"/>
    </row>
    <row r="34" ht="20.1" customHeight="1" spans="1:4">
      <c r="A34" s="58" t="s">
        <v>106</v>
      </c>
      <c r="B34" s="37">
        <f>SUM(B7+B6)</f>
        <v>55496394.9</v>
      </c>
      <c r="C34" s="58" t="s">
        <v>107</v>
      </c>
      <c r="D34" s="63">
        <f>SUM(D6:D33)</f>
        <v>55496394.9</v>
      </c>
    </row>
  </sheetData>
  <mergeCells count="3">
    <mergeCell ref="A2:D2"/>
    <mergeCell ref="A4:B4"/>
    <mergeCell ref="C4:D4"/>
  </mergeCells>
  <printOptions horizontalCentered="1"/>
  <pageMargins left="0.0388888888888889" right="0.0388888888888889" top="0.393055555555556" bottom="0.196527777777778"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F7" sqref="F7"/>
    </sheetView>
  </sheetViews>
  <sheetFormatPr defaultColWidth="15.625" defaultRowHeight="24.95" customHeight="1" outlineLevelRow="6"/>
  <cols>
    <col min="1" max="1" width="14.375" customWidth="1"/>
    <col min="2" max="2" width="17.125" customWidth="1"/>
    <col min="3" max="4" width="14.375" customWidth="1"/>
    <col min="5" max="5" width="16.25" customWidth="1"/>
    <col min="6" max="6" width="17.5" customWidth="1"/>
    <col min="7" max="7" width="15.5" customWidth="1"/>
    <col min="8" max="8" width="16.75" customWidth="1"/>
    <col min="9" max="9" width="17.375" customWidth="1"/>
    <col min="10" max="10" width="14.375" customWidth="1"/>
    <col min="11" max="11" width="20" customWidth="1"/>
    <col min="12" max="12" width="14.375" customWidth="1"/>
  </cols>
  <sheetData>
    <row r="1" customHeight="1" spans="1:1">
      <c r="A1" t="s">
        <v>108</v>
      </c>
    </row>
    <row r="2" ht="35.25" customHeight="1" spans="1:12">
      <c r="A2" s="46" t="s">
        <v>109</v>
      </c>
      <c r="B2" s="46"/>
      <c r="C2" s="46"/>
      <c r="D2" s="46"/>
      <c r="E2" s="46"/>
      <c r="F2" s="46"/>
      <c r="G2" s="46"/>
      <c r="H2" s="46"/>
      <c r="I2" s="46"/>
      <c r="J2" s="46"/>
      <c r="K2" s="46"/>
      <c r="L2" s="46"/>
    </row>
    <row r="3" customHeight="1" spans="1:12">
      <c r="A3" s="28"/>
      <c r="L3" s="54" t="s">
        <v>3</v>
      </c>
    </row>
    <row r="4" s="45" customFormat="1" ht="17.25" customHeight="1" spans="1:12">
      <c r="A4" s="47" t="s">
        <v>110</v>
      </c>
      <c r="B4" s="48" t="s">
        <v>111</v>
      </c>
      <c r="C4" s="48" t="s">
        <v>112</v>
      </c>
      <c r="D4" s="48" t="s">
        <v>113</v>
      </c>
      <c r="E4" s="48" t="s">
        <v>114</v>
      </c>
      <c r="F4" s="48" t="s">
        <v>115</v>
      </c>
      <c r="G4" s="48" t="s">
        <v>116</v>
      </c>
      <c r="H4" s="48" t="s">
        <v>117</v>
      </c>
      <c r="I4" s="48" t="s">
        <v>118</v>
      </c>
      <c r="J4" s="48" t="s">
        <v>119</v>
      </c>
      <c r="K4" s="48" t="s">
        <v>120</v>
      </c>
      <c r="L4" s="48" t="s">
        <v>121</v>
      </c>
    </row>
    <row r="5" s="45" customFormat="1" ht="17.25" customHeight="1" spans="1:12">
      <c r="A5" s="49"/>
      <c r="B5" s="48"/>
      <c r="C5" s="48"/>
      <c r="D5" s="48"/>
      <c r="E5" s="48"/>
      <c r="F5" s="48"/>
      <c r="G5" s="48"/>
      <c r="H5" s="48"/>
      <c r="I5" s="48"/>
      <c r="J5" s="48"/>
      <c r="K5" s="48"/>
      <c r="L5" s="48"/>
    </row>
    <row r="6" s="45" customFormat="1" ht="17.25" customHeight="1" spans="1:12">
      <c r="A6" s="50"/>
      <c r="B6" s="48"/>
      <c r="C6" s="48"/>
      <c r="D6" s="48"/>
      <c r="E6" s="48"/>
      <c r="F6" s="48"/>
      <c r="G6" s="48"/>
      <c r="H6" s="48"/>
      <c r="I6" s="48"/>
      <c r="J6" s="48"/>
      <c r="K6" s="48"/>
      <c r="L6" s="48"/>
    </row>
    <row r="7" ht="57" customHeight="1" spans="1:12">
      <c r="A7" s="51" t="s">
        <v>122</v>
      </c>
      <c r="B7" s="37">
        <f>E7</f>
        <v>55496394.9</v>
      </c>
      <c r="C7" s="33">
        <v>0</v>
      </c>
      <c r="D7" s="33">
        <v>0</v>
      </c>
      <c r="E7" s="52">
        <f>F7+G7</f>
        <v>55496394.9</v>
      </c>
      <c r="F7" s="53">
        <v>55496394.9</v>
      </c>
      <c r="G7" s="53">
        <v>0</v>
      </c>
      <c r="H7" s="33">
        <v>0</v>
      </c>
      <c r="I7" s="33">
        <v>0</v>
      </c>
      <c r="J7" s="33">
        <v>0</v>
      </c>
      <c r="K7" s="33">
        <v>0</v>
      </c>
      <c r="L7" s="33">
        <v>0</v>
      </c>
    </row>
  </sheetData>
  <mergeCells count="13">
    <mergeCell ref="A2:L2"/>
    <mergeCell ref="A4:A6"/>
    <mergeCell ref="B4:B6"/>
    <mergeCell ref="C4:C6"/>
    <mergeCell ref="D4:D6"/>
    <mergeCell ref="E4:E6"/>
    <mergeCell ref="F4:F6"/>
    <mergeCell ref="G4:G6"/>
    <mergeCell ref="H4:H6"/>
    <mergeCell ref="I4:I6"/>
    <mergeCell ref="J4:J6"/>
    <mergeCell ref="K4:K6"/>
    <mergeCell ref="L4:L6"/>
  </mergeCells>
  <printOptions horizontalCentered="1"/>
  <pageMargins left="0.0388888888888889" right="0.0388888888888889" top="1" bottom="0.747916666666667" header="0.313888888888889" footer="0.313888888888889"/>
  <pageSetup paperSize="9" scale="6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90" zoomScaleNormal="90" topLeftCell="A7" workbookViewId="0">
      <selection activeCell="F13" sqref="F13"/>
    </sheetView>
  </sheetViews>
  <sheetFormatPr defaultColWidth="15.625" defaultRowHeight="24.95" customHeight="1"/>
  <cols>
    <col min="1" max="1" width="9.25" customWidth="1"/>
    <col min="3" max="3" width="15.75" customWidth="1"/>
    <col min="4" max="4" width="14.375" customWidth="1"/>
    <col min="5" max="5" width="15.1416666666667" customWidth="1"/>
    <col min="6" max="6" width="12.625" customWidth="1"/>
    <col min="7" max="7" width="15" customWidth="1"/>
    <col min="8" max="8" width="13.75" customWidth="1"/>
    <col min="9" max="9" width="15.375" customWidth="1"/>
  </cols>
  <sheetData>
    <row r="1" customHeight="1" spans="1:1">
      <c r="A1" t="s">
        <v>123</v>
      </c>
    </row>
    <row r="2" ht="31.5" customHeight="1" spans="1:9">
      <c r="A2" s="27" t="s">
        <v>124</v>
      </c>
      <c r="B2" s="27"/>
      <c r="C2" s="27"/>
      <c r="D2" s="27"/>
      <c r="E2" s="27"/>
      <c r="F2" s="27"/>
      <c r="G2" s="27"/>
      <c r="H2" s="27"/>
      <c r="I2" s="27"/>
    </row>
    <row r="3" customHeight="1" spans="1:9">
      <c r="A3" s="28" t="s">
        <v>2</v>
      </c>
      <c r="I3" s="44" t="s">
        <v>3</v>
      </c>
    </row>
    <row r="4" s="26" customFormat="1" customHeight="1" spans="1:9">
      <c r="A4" s="29" t="s">
        <v>46</v>
      </c>
      <c r="B4" s="29"/>
      <c r="C4" s="30" t="s">
        <v>8</v>
      </c>
      <c r="D4" s="31" t="s">
        <v>51</v>
      </c>
      <c r="E4" s="32"/>
      <c r="F4" s="32"/>
      <c r="G4" s="30" t="s">
        <v>52</v>
      </c>
      <c r="H4" s="30"/>
      <c r="I4" s="30"/>
    </row>
    <row r="5" s="26" customFormat="1" ht="36.75" customHeight="1" spans="1:9">
      <c r="A5" s="29" t="s">
        <v>48</v>
      </c>
      <c r="B5" s="29" t="s">
        <v>49</v>
      </c>
      <c r="C5" s="30"/>
      <c r="D5" s="30" t="s">
        <v>50</v>
      </c>
      <c r="E5" s="33" t="s">
        <v>69</v>
      </c>
      <c r="F5" s="33" t="s">
        <v>70</v>
      </c>
      <c r="G5" s="30" t="s">
        <v>50</v>
      </c>
      <c r="H5" s="30" t="s">
        <v>125</v>
      </c>
      <c r="I5" s="30" t="s">
        <v>126</v>
      </c>
    </row>
    <row r="6" s="26" customFormat="1" ht="36.75" customHeight="1" spans="1:9">
      <c r="A6" s="33">
        <v>2101501</v>
      </c>
      <c r="B6" s="33" t="s">
        <v>53</v>
      </c>
      <c r="C6" s="34">
        <v>1090425.2</v>
      </c>
      <c r="D6" s="34">
        <f>E6+F6</f>
        <v>1090425.2</v>
      </c>
      <c r="E6" s="35">
        <f>1090425.2-91437.6-18728.3-77520</f>
        <v>902739.3</v>
      </c>
      <c r="F6" s="35">
        <f>91437.6+18728.3+77520</f>
        <v>187685.9</v>
      </c>
      <c r="G6" s="34">
        <f>H6+I6</f>
        <v>0</v>
      </c>
      <c r="H6" s="34"/>
      <c r="I6" s="34"/>
    </row>
    <row r="7" s="26" customFormat="1" ht="36.75" customHeight="1" spans="1:9">
      <c r="A7" s="33">
        <v>2101101</v>
      </c>
      <c r="B7" s="33" t="s">
        <v>54</v>
      </c>
      <c r="C7" s="34">
        <v>70313.4</v>
      </c>
      <c r="D7" s="34">
        <f t="shared" ref="D7:D17" si="0">E7+F7</f>
        <v>70313.4</v>
      </c>
      <c r="E7" s="35">
        <v>70313.4</v>
      </c>
      <c r="F7" s="35"/>
      <c r="G7" s="34">
        <v>0</v>
      </c>
      <c r="H7" s="34"/>
      <c r="I7" s="34"/>
    </row>
    <row r="8" s="26" customFormat="1" ht="36.75" customHeight="1" spans="1:9">
      <c r="A8" s="36">
        <v>2080505</v>
      </c>
      <c r="B8" s="36" t="s">
        <v>55</v>
      </c>
      <c r="C8" s="34">
        <v>236073</v>
      </c>
      <c r="D8" s="34">
        <f t="shared" si="0"/>
        <v>236073</v>
      </c>
      <c r="E8" s="35">
        <v>236073</v>
      </c>
      <c r="F8" s="35"/>
      <c r="G8" s="34">
        <v>0</v>
      </c>
      <c r="H8" s="34"/>
      <c r="I8" s="34"/>
    </row>
    <row r="9" s="26" customFormat="1" ht="36.75" customHeight="1" spans="1:9">
      <c r="A9" s="36">
        <v>2101103</v>
      </c>
      <c r="B9" s="36" t="s">
        <v>56</v>
      </c>
      <c r="C9" s="34">
        <v>161339.6</v>
      </c>
      <c r="D9" s="34">
        <f t="shared" si="0"/>
        <v>161339.6</v>
      </c>
      <c r="E9" s="35">
        <v>161339.6</v>
      </c>
      <c r="F9" s="35"/>
      <c r="G9" s="34">
        <v>0</v>
      </c>
      <c r="H9" s="34"/>
      <c r="I9" s="34"/>
    </row>
    <row r="10" s="26" customFormat="1" ht="36.75" customHeight="1" spans="1:9">
      <c r="A10" s="36">
        <v>2210201</v>
      </c>
      <c r="B10" s="36" t="s">
        <v>57</v>
      </c>
      <c r="C10" s="34">
        <v>193607.5</v>
      </c>
      <c r="D10" s="34">
        <f t="shared" si="0"/>
        <v>193607.5</v>
      </c>
      <c r="E10" s="35">
        <v>193607.5</v>
      </c>
      <c r="F10" s="35"/>
      <c r="G10" s="34">
        <v>0</v>
      </c>
      <c r="H10" s="34"/>
      <c r="I10" s="34"/>
    </row>
    <row r="11" s="26" customFormat="1" ht="36.75" customHeight="1" spans="1:9">
      <c r="A11" s="33">
        <v>2101502</v>
      </c>
      <c r="B11" s="33" t="s">
        <v>58</v>
      </c>
      <c r="C11" s="34">
        <v>1700000</v>
      </c>
      <c r="D11" s="34">
        <f t="shared" si="0"/>
        <v>0</v>
      </c>
      <c r="E11" s="35"/>
      <c r="F11" s="35"/>
      <c r="G11" s="34">
        <v>1700000</v>
      </c>
      <c r="H11" s="34">
        <f>G11</f>
        <v>1700000</v>
      </c>
      <c r="I11" s="34"/>
    </row>
    <row r="12" s="26" customFormat="1" ht="36.75" customHeight="1" spans="1:9">
      <c r="A12" s="33">
        <v>2101505</v>
      </c>
      <c r="B12" s="33" t="s">
        <v>59</v>
      </c>
      <c r="C12" s="34">
        <v>3290000</v>
      </c>
      <c r="D12" s="34">
        <f t="shared" si="0"/>
        <v>0</v>
      </c>
      <c r="E12" s="35"/>
      <c r="F12" s="35"/>
      <c r="G12" s="34">
        <v>3290000</v>
      </c>
      <c r="H12" s="34">
        <f>G12</f>
        <v>3290000</v>
      </c>
      <c r="I12" s="34"/>
    </row>
    <row r="13" s="26" customFormat="1" ht="36.75" customHeight="1" spans="1:9">
      <c r="A13" s="33">
        <v>2101550</v>
      </c>
      <c r="B13" s="33" t="s">
        <v>60</v>
      </c>
      <c r="C13" s="34">
        <v>819535.8</v>
      </c>
      <c r="D13" s="34">
        <f t="shared" si="0"/>
        <v>819535.8</v>
      </c>
      <c r="E13" s="35">
        <f>819535.8-85766.8-13539.6</f>
        <v>720229.4</v>
      </c>
      <c r="F13" s="35">
        <f>85766.8+13539.6</f>
        <v>99306.4</v>
      </c>
      <c r="G13" s="34">
        <v>0</v>
      </c>
      <c r="H13" s="34"/>
      <c r="I13" s="34"/>
    </row>
    <row r="14" customHeight="1" spans="1:9">
      <c r="A14" s="33">
        <v>2101102</v>
      </c>
      <c r="B14" s="33" t="s">
        <v>61</v>
      </c>
      <c r="C14" s="37">
        <v>55100.4</v>
      </c>
      <c r="D14" s="34">
        <f t="shared" si="0"/>
        <v>55100.4</v>
      </c>
      <c r="E14" s="37">
        <v>55100.4</v>
      </c>
      <c r="F14" s="37"/>
      <c r="G14" s="37">
        <v>0</v>
      </c>
      <c r="H14" s="37"/>
      <c r="I14" s="37"/>
    </row>
    <row r="15" ht="44" customHeight="1" spans="1:9">
      <c r="A15" s="33">
        <v>2101202</v>
      </c>
      <c r="B15" s="38" t="s">
        <v>62</v>
      </c>
      <c r="C15" s="37">
        <v>36960000</v>
      </c>
      <c r="D15" s="34">
        <f t="shared" si="0"/>
        <v>0</v>
      </c>
      <c r="E15" s="37"/>
      <c r="F15" s="37"/>
      <c r="G15" s="37">
        <v>36960000</v>
      </c>
      <c r="H15" s="37"/>
      <c r="I15" s="37">
        <f>G15</f>
        <v>36960000</v>
      </c>
    </row>
    <row r="16" ht="30" customHeight="1" spans="1:9">
      <c r="A16" s="33">
        <v>2101599</v>
      </c>
      <c r="B16" s="38" t="s">
        <v>63</v>
      </c>
      <c r="C16" s="37">
        <v>7920000</v>
      </c>
      <c r="D16" s="34">
        <f t="shared" si="0"/>
        <v>0</v>
      </c>
      <c r="E16" s="37"/>
      <c r="F16" s="37"/>
      <c r="G16" s="37">
        <v>7920000</v>
      </c>
      <c r="H16" s="37"/>
      <c r="I16" s="37">
        <f>G16</f>
        <v>7920000</v>
      </c>
    </row>
    <row r="17" customHeight="1" spans="1:9">
      <c r="A17" s="33">
        <v>2101301</v>
      </c>
      <c r="B17" s="38" t="s">
        <v>64</v>
      </c>
      <c r="C17" s="37">
        <v>3000000</v>
      </c>
      <c r="D17" s="34">
        <f t="shared" si="0"/>
        <v>0</v>
      </c>
      <c r="E17" s="37"/>
      <c r="F17" s="37"/>
      <c r="G17" s="37">
        <v>3000000</v>
      </c>
      <c r="H17" s="37"/>
      <c r="I17" s="37">
        <f>G17</f>
        <v>3000000</v>
      </c>
    </row>
    <row r="18" customHeight="1" spans="1:9">
      <c r="A18" s="39"/>
      <c r="B18" s="39"/>
      <c r="C18" s="37"/>
      <c r="D18" s="37"/>
      <c r="E18" s="37"/>
      <c r="F18" s="37"/>
      <c r="G18" s="37">
        <f>H18+I18</f>
        <v>0</v>
      </c>
      <c r="H18" s="37"/>
      <c r="I18" s="37"/>
    </row>
    <row r="19" customHeight="1" spans="1:9">
      <c r="A19" s="39"/>
      <c r="B19" s="39"/>
      <c r="C19" s="37"/>
      <c r="D19" s="37"/>
      <c r="E19" s="37"/>
      <c r="F19" s="37"/>
      <c r="G19" s="37">
        <f>H19+I19</f>
        <v>0</v>
      </c>
      <c r="H19" s="37"/>
      <c r="I19" s="37"/>
    </row>
    <row r="20" customHeight="1" spans="1:9">
      <c r="A20" s="40"/>
      <c r="B20" s="41"/>
      <c r="C20" s="37"/>
      <c r="D20" s="37"/>
      <c r="E20" s="37"/>
      <c r="F20" s="37"/>
      <c r="G20" s="37">
        <f>H20+I20</f>
        <v>0</v>
      </c>
      <c r="H20" s="37"/>
      <c r="I20" s="37"/>
    </row>
    <row r="21" customHeight="1" spans="1:9">
      <c r="A21" s="39"/>
      <c r="B21" s="39"/>
      <c r="C21" s="37"/>
      <c r="D21" s="37"/>
      <c r="E21" s="37"/>
      <c r="F21" s="37"/>
      <c r="G21" s="37">
        <f>H21+I21</f>
        <v>0</v>
      </c>
      <c r="H21" s="37"/>
      <c r="I21" s="37"/>
    </row>
    <row r="22" customHeight="1" spans="1:9">
      <c r="A22" s="33" t="s">
        <v>8</v>
      </c>
      <c r="B22" s="33"/>
      <c r="C22" s="37">
        <f>SUM(C6:C17)</f>
        <v>55496394.9</v>
      </c>
      <c r="D22" s="37">
        <f t="shared" ref="D22:I22" si="1">SUM(D6:D17)</f>
        <v>2626394.9</v>
      </c>
      <c r="E22" s="37">
        <f t="shared" si="1"/>
        <v>2339402.6</v>
      </c>
      <c r="F22" s="37">
        <f t="shared" si="1"/>
        <v>286992.3</v>
      </c>
      <c r="G22" s="37">
        <f t="shared" si="1"/>
        <v>52870000</v>
      </c>
      <c r="H22" s="37">
        <f t="shared" si="1"/>
        <v>4990000</v>
      </c>
      <c r="I22" s="37">
        <f t="shared" si="1"/>
        <v>47880000</v>
      </c>
    </row>
    <row r="23" ht="32.25" customHeight="1" spans="1:9">
      <c r="A23" s="42"/>
      <c r="B23" s="42"/>
      <c r="C23" s="42"/>
      <c r="D23" s="42"/>
      <c r="E23" s="42"/>
      <c r="F23" s="42"/>
      <c r="G23" s="42"/>
      <c r="H23" s="42"/>
      <c r="I23" s="42"/>
    </row>
    <row r="24" ht="30.75" customHeight="1" spans="1:9">
      <c r="A24" s="43"/>
      <c r="B24" s="43"/>
      <c r="C24" s="43"/>
      <c r="D24" s="43"/>
      <c r="E24" s="43"/>
      <c r="F24" s="43"/>
      <c r="G24" s="43"/>
      <c r="H24" s="43"/>
      <c r="I24" s="43"/>
    </row>
    <row r="25" customHeight="1" spans="7:7">
      <c r="G25" t="s">
        <v>127</v>
      </c>
    </row>
  </sheetData>
  <mergeCells count="8">
    <mergeCell ref="A2:I2"/>
    <mergeCell ref="A4:B4"/>
    <mergeCell ref="D4:F4"/>
    <mergeCell ref="G4:I4"/>
    <mergeCell ref="A22:B22"/>
    <mergeCell ref="A23:I23"/>
    <mergeCell ref="A24:I24"/>
    <mergeCell ref="C4:C5"/>
  </mergeCells>
  <printOptions horizontalCentered="1"/>
  <pageMargins left="0.0388888888888889" right="0.0388888888888889" top="0.747916666666667" bottom="0.747916666666667" header="0.313888888888889" footer="0.31388888888888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9"/>
  <sheetViews>
    <sheetView workbookViewId="0">
      <selection activeCell="F90" sqref="F90"/>
    </sheetView>
  </sheetViews>
  <sheetFormatPr defaultColWidth="9" defaultRowHeight="13.5"/>
  <cols>
    <col min="1" max="1" width="20.375" customWidth="1"/>
    <col min="2" max="2" width="23.625" customWidth="1"/>
    <col min="3" max="3" width="23" customWidth="1"/>
    <col min="4" max="4" width="21.375" customWidth="1"/>
    <col min="5" max="5" width="18" customWidth="1"/>
    <col min="6" max="6" width="17.875" customWidth="1"/>
    <col min="7" max="7" width="18" customWidth="1"/>
    <col min="8" max="8" width="17.875" customWidth="1"/>
    <col min="9" max="9" width="15.75" customWidth="1"/>
    <col min="10" max="10" width="17.25" customWidth="1"/>
    <col min="11" max="11" width="27.75" customWidth="1"/>
  </cols>
  <sheetData>
    <row r="1" ht="14.25" spans="1:16">
      <c r="A1" t="s">
        <v>128</v>
      </c>
      <c r="B1" s="1"/>
      <c r="C1" s="2"/>
      <c r="D1" s="2"/>
      <c r="E1" s="2"/>
      <c r="F1" s="2"/>
      <c r="G1" s="2"/>
      <c r="H1" s="2"/>
      <c r="I1" s="2"/>
      <c r="J1" s="2"/>
      <c r="K1" s="14"/>
      <c r="L1" s="15"/>
      <c r="M1" s="15"/>
      <c r="N1" s="15"/>
      <c r="O1" s="15"/>
      <c r="P1" s="15"/>
    </row>
    <row r="2" ht="27" spans="1:16">
      <c r="A2" s="3" t="s">
        <v>129</v>
      </c>
      <c r="B2" s="3"/>
      <c r="C2" s="3"/>
      <c r="D2" s="3"/>
      <c r="E2" s="3"/>
      <c r="F2" s="3"/>
      <c r="G2" s="3"/>
      <c r="H2" s="3"/>
      <c r="I2" s="3"/>
      <c r="J2" s="3"/>
      <c r="K2" s="3"/>
      <c r="L2" s="16"/>
      <c r="M2" s="16"/>
      <c r="N2" s="16"/>
      <c r="O2" s="16"/>
      <c r="P2" s="16"/>
    </row>
    <row r="3" ht="15" spans="1:16">
      <c r="A3" s="4" t="s">
        <v>130</v>
      </c>
      <c r="B3" s="4"/>
      <c r="C3" s="5"/>
      <c r="D3" s="5"/>
      <c r="E3" s="5"/>
      <c r="F3" s="5"/>
      <c r="G3" s="5"/>
      <c r="H3" s="5"/>
      <c r="I3" s="5"/>
      <c r="J3" s="17" t="s">
        <v>131</v>
      </c>
      <c r="K3" s="18" t="s">
        <v>132</v>
      </c>
      <c r="L3" s="19"/>
      <c r="M3" s="19"/>
      <c r="N3" s="19"/>
      <c r="O3" s="19"/>
      <c r="P3" s="19"/>
    </row>
    <row r="4" spans="1:16">
      <c r="A4" s="6" t="s">
        <v>133</v>
      </c>
      <c r="B4" s="6" t="s">
        <v>134</v>
      </c>
      <c r="C4" s="6" t="s">
        <v>7</v>
      </c>
      <c r="D4" s="6" t="s">
        <v>135</v>
      </c>
      <c r="E4" s="6"/>
      <c r="F4" s="6"/>
      <c r="G4" s="6"/>
      <c r="H4" s="6"/>
      <c r="I4" s="6" t="s">
        <v>136</v>
      </c>
      <c r="J4" s="6" t="s">
        <v>137</v>
      </c>
      <c r="K4" s="6" t="s">
        <v>138</v>
      </c>
      <c r="L4" s="6" t="s">
        <v>139</v>
      </c>
      <c r="M4" s="6" t="s">
        <v>140</v>
      </c>
      <c r="N4" s="6" t="s">
        <v>141</v>
      </c>
      <c r="O4" s="6" t="s">
        <v>142</v>
      </c>
      <c r="P4" s="6" t="s">
        <v>143</v>
      </c>
    </row>
    <row r="5" spans="1:16">
      <c r="A5" s="6"/>
      <c r="B5" s="6"/>
      <c r="C5" s="6"/>
      <c r="D5" s="6" t="s">
        <v>144</v>
      </c>
      <c r="E5" s="6" t="s">
        <v>145</v>
      </c>
      <c r="F5" s="6" t="s">
        <v>146</v>
      </c>
      <c r="G5" s="6" t="s">
        <v>147</v>
      </c>
      <c r="H5" s="6" t="s">
        <v>148</v>
      </c>
      <c r="I5" s="6"/>
      <c r="J5" s="6"/>
      <c r="K5" s="6"/>
      <c r="L5" s="6"/>
      <c r="M5" s="6"/>
      <c r="N5" s="6"/>
      <c r="O5" s="6"/>
      <c r="P5" s="6"/>
    </row>
    <row r="6" spans="1:16">
      <c r="A6" s="6" t="s">
        <v>149</v>
      </c>
      <c r="B6" s="7"/>
      <c r="C6" s="8"/>
      <c r="D6" s="9"/>
      <c r="E6" s="9"/>
      <c r="F6" s="9"/>
      <c r="G6" s="9"/>
      <c r="H6" s="9"/>
      <c r="I6" s="9"/>
      <c r="J6" s="9"/>
      <c r="K6" s="9"/>
      <c r="L6" s="9"/>
      <c r="M6" s="9"/>
      <c r="N6" s="9"/>
      <c r="O6" s="9"/>
      <c r="P6" s="9"/>
    </row>
    <row r="7" ht="14.25" spans="1:16">
      <c r="A7" s="10" t="s">
        <v>150</v>
      </c>
      <c r="B7" s="11" t="s">
        <v>122</v>
      </c>
      <c r="C7" s="12">
        <v>270000</v>
      </c>
      <c r="D7" s="13" t="s">
        <v>151</v>
      </c>
      <c r="E7" s="13" t="s">
        <v>152</v>
      </c>
      <c r="F7" s="13"/>
      <c r="G7" s="13"/>
      <c r="H7" s="13"/>
      <c r="I7" s="13" t="s">
        <v>153</v>
      </c>
      <c r="J7" s="13" t="s">
        <v>154</v>
      </c>
      <c r="K7" s="13" t="s">
        <v>155</v>
      </c>
      <c r="L7" s="20" t="s">
        <v>156</v>
      </c>
      <c r="M7" s="21">
        <v>100</v>
      </c>
      <c r="N7" s="22" t="s">
        <v>157</v>
      </c>
      <c r="O7" s="21">
        <v>15</v>
      </c>
      <c r="P7" s="22" t="s">
        <v>158</v>
      </c>
    </row>
    <row r="8" ht="14.25" spans="1:16">
      <c r="A8" s="10"/>
      <c r="B8" s="11"/>
      <c r="C8" s="12"/>
      <c r="D8" s="13"/>
      <c r="E8" s="13"/>
      <c r="F8" s="13"/>
      <c r="G8" s="13"/>
      <c r="H8" s="13"/>
      <c r="I8" s="13"/>
      <c r="J8" s="13" t="s">
        <v>159</v>
      </c>
      <c r="K8" s="13" t="s">
        <v>160</v>
      </c>
      <c r="L8" s="20" t="s">
        <v>161</v>
      </c>
      <c r="M8" s="21">
        <v>85</v>
      </c>
      <c r="N8" s="22" t="s">
        <v>157</v>
      </c>
      <c r="O8" s="21">
        <v>15</v>
      </c>
      <c r="P8" s="22" t="s">
        <v>162</v>
      </c>
    </row>
    <row r="9" ht="14.25" spans="1:16">
      <c r="A9" s="10"/>
      <c r="B9" s="11"/>
      <c r="C9" s="12"/>
      <c r="D9" s="13"/>
      <c r="E9" s="13"/>
      <c r="F9" s="13"/>
      <c r="G9" s="13"/>
      <c r="H9" s="13"/>
      <c r="I9" s="13"/>
      <c r="J9" s="13" t="s">
        <v>163</v>
      </c>
      <c r="K9" s="13" t="s">
        <v>164</v>
      </c>
      <c r="L9" s="20" t="s">
        <v>161</v>
      </c>
      <c r="M9" s="21">
        <v>85</v>
      </c>
      <c r="N9" s="22" t="s">
        <v>157</v>
      </c>
      <c r="O9" s="21">
        <v>15</v>
      </c>
      <c r="P9" s="22" t="s">
        <v>162</v>
      </c>
    </row>
    <row r="10" ht="65" customHeight="1" spans="1:16">
      <c r="A10" s="10"/>
      <c r="B10" s="11"/>
      <c r="C10" s="12"/>
      <c r="D10" s="13"/>
      <c r="E10" s="13"/>
      <c r="F10" s="13"/>
      <c r="G10" s="13"/>
      <c r="H10" s="13"/>
      <c r="I10" s="13"/>
      <c r="J10" s="13" t="s">
        <v>165</v>
      </c>
      <c r="K10" s="13" t="s">
        <v>166</v>
      </c>
      <c r="L10" s="20" t="s">
        <v>161</v>
      </c>
      <c r="M10" s="21">
        <v>85</v>
      </c>
      <c r="N10" s="22" t="s">
        <v>157</v>
      </c>
      <c r="O10" s="21">
        <v>15</v>
      </c>
      <c r="P10" s="22" t="s">
        <v>162</v>
      </c>
    </row>
    <row r="11" ht="14.25" hidden="1" spans="1:16">
      <c r="A11" s="10"/>
      <c r="B11" s="11"/>
      <c r="C11" s="12"/>
      <c r="D11" s="13"/>
      <c r="E11" s="13"/>
      <c r="F11" s="13"/>
      <c r="G11" s="13"/>
      <c r="H11" s="13"/>
      <c r="I11" s="13" t="s">
        <v>167</v>
      </c>
      <c r="J11" s="13" t="s">
        <v>168</v>
      </c>
      <c r="K11" s="13" t="s">
        <v>169</v>
      </c>
      <c r="L11" s="20" t="s">
        <v>161</v>
      </c>
      <c r="M11" s="21">
        <v>85</v>
      </c>
      <c r="N11" s="22" t="s">
        <v>157</v>
      </c>
      <c r="O11" s="21">
        <v>10</v>
      </c>
      <c r="P11" s="22" t="s">
        <v>162</v>
      </c>
    </row>
    <row r="12" ht="27" hidden="1" spans="1:16">
      <c r="A12" s="10"/>
      <c r="B12" s="11"/>
      <c r="C12" s="12"/>
      <c r="D12" s="13"/>
      <c r="E12" s="13"/>
      <c r="F12" s="13"/>
      <c r="G12" s="13"/>
      <c r="H12" s="13"/>
      <c r="I12" s="13" t="s">
        <v>170</v>
      </c>
      <c r="J12" s="13" t="s">
        <v>171</v>
      </c>
      <c r="K12" s="13" t="s">
        <v>172</v>
      </c>
      <c r="L12" s="20" t="s">
        <v>161</v>
      </c>
      <c r="M12" s="21">
        <v>85</v>
      </c>
      <c r="N12" s="22" t="s">
        <v>157</v>
      </c>
      <c r="O12" s="21">
        <v>20</v>
      </c>
      <c r="P12" s="22" t="s">
        <v>162</v>
      </c>
    </row>
    <row r="13" ht="124" customHeight="1" spans="1:16">
      <c r="A13" s="10" t="s">
        <v>173</v>
      </c>
      <c r="B13" s="11" t="s">
        <v>122</v>
      </c>
      <c r="C13" s="12">
        <v>100000</v>
      </c>
      <c r="D13" s="13" t="s">
        <v>174</v>
      </c>
      <c r="E13" s="13" t="s">
        <v>175</v>
      </c>
      <c r="F13" s="13"/>
      <c r="G13" s="13"/>
      <c r="H13" s="13"/>
      <c r="I13" s="13" t="s">
        <v>153</v>
      </c>
      <c r="J13" s="13" t="s">
        <v>159</v>
      </c>
      <c r="K13" s="13" t="s">
        <v>176</v>
      </c>
      <c r="L13" s="20" t="s">
        <v>161</v>
      </c>
      <c r="M13" s="21">
        <v>80</v>
      </c>
      <c r="N13" s="22" t="s">
        <v>157</v>
      </c>
      <c r="O13" s="21">
        <v>10</v>
      </c>
      <c r="P13" s="22" t="s">
        <v>162</v>
      </c>
    </row>
    <row r="14" ht="14.25" spans="1:16">
      <c r="A14" s="10"/>
      <c r="B14" s="11"/>
      <c r="C14" s="12"/>
      <c r="D14" s="13"/>
      <c r="E14" s="13"/>
      <c r="F14" s="13"/>
      <c r="G14" s="13"/>
      <c r="H14" s="13"/>
      <c r="I14" s="13"/>
      <c r="J14" s="13" t="s">
        <v>163</v>
      </c>
      <c r="K14" s="13" t="s">
        <v>177</v>
      </c>
      <c r="L14" s="20" t="s">
        <v>161</v>
      </c>
      <c r="M14" s="21">
        <v>90</v>
      </c>
      <c r="N14" s="22" t="s">
        <v>157</v>
      </c>
      <c r="O14" s="21">
        <v>10</v>
      </c>
      <c r="P14" s="22" t="s">
        <v>162</v>
      </c>
    </row>
    <row r="15" ht="14.25" spans="1:16">
      <c r="A15" s="10"/>
      <c r="B15" s="11"/>
      <c r="C15" s="12"/>
      <c r="D15" s="13"/>
      <c r="E15" s="13"/>
      <c r="F15" s="13"/>
      <c r="G15" s="13"/>
      <c r="H15" s="13"/>
      <c r="I15" s="13"/>
      <c r="J15" s="13" t="s">
        <v>154</v>
      </c>
      <c r="K15" s="13" t="s">
        <v>155</v>
      </c>
      <c r="L15" s="20" t="s">
        <v>156</v>
      </c>
      <c r="M15" s="21">
        <v>95</v>
      </c>
      <c r="N15" s="22" t="s">
        <v>178</v>
      </c>
      <c r="O15" s="21">
        <v>10</v>
      </c>
      <c r="P15" s="22" t="s">
        <v>158</v>
      </c>
    </row>
    <row r="16" ht="12" customHeight="1" spans="1:16">
      <c r="A16" s="10"/>
      <c r="B16" s="11"/>
      <c r="C16" s="12"/>
      <c r="D16" s="13"/>
      <c r="E16" s="13"/>
      <c r="F16" s="13"/>
      <c r="G16" s="13"/>
      <c r="H16" s="13"/>
      <c r="I16" s="13"/>
      <c r="J16" s="13" t="s">
        <v>165</v>
      </c>
      <c r="K16" s="13" t="s">
        <v>179</v>
      </c>
      <c r="L16" s="22" t="s">
        <v>180</v>
      </c>
      <c r="M16" s="21">
        <v>197</v>
      </c>
      <c r="N16" s="22" t="s">
        <v>157</v>
      </c>
      <c r="O16" s="21">
        <v>10</v>
      </c>
      <c r="P16" s="22" t="s">
        <v>162</v>
      </c>
    </row>
    <row r="17" hidden="1" spans="1:16">
      <c r="A17" s="10"/>
      <c r="B17" s="11"/>
      <c r="C17" s="12"/>
      <c r="D17" s="13"/>
      <c r="E17" s="13"/>
      <c r="F17" s="13"/>
      <c r="G17" s="13"/>
      <c r="H17" s="13"/>
      <c r="I17" s="13" t="s">
        <v>167</v>
      </c>
      <c r="J17" s="13" t="s">
        <v>168</v>
      </c>
      <c r="K17" s="13" t="s">
        <v>181</v>
      </c>
      <c r="L17" s="23" t="s">
        <v>182</v>
      </c>
      <c r="M17" s="21">
        <v>5</v>
      </c>
      <c r="N17" s="22" t="s">
        <v>157</v>
      </c>
      <c r="O17" s="21">
        <v>20</v>
      </c>
      <c r="P17" s="22" t="s">
        <v>158</v>
      </c>
    </row>
    <row r="18" ht="27" hidden="1" spans="1:16">
      <c r="A18" s="10"/>
      <c r="B18" s="11"/>
      <c r="C18" s="12"/>
      <c r="D18" s="13"/>
      <c r="E18" s="13"/>
      <c r="F18" s="13"/>
      <c r="G18" s="13"/>
      <c r="H18" s="13"/>
      <c r="I18" s="13" t="s">
        <v>170</v>
      </c>
      <c r="J18" s="13" t="s">
        <v>171</v>
      </c>
      <c r="K18" s="13" t="s">
        <v>183</v>
      </c>
      <c r="L18" s="20" t="s">
        <v>161</v>
      </c>
      <c r="M18" s="21">
        <v>90</v>
      </c>
      <c r="N18" s="22" t="s">
        <v>157</v>
      </c>
      <c r="O18" s="21">
        <v>20</v>
      </c>
      <c r="P18" s="22" t="s">
        <v>162</v>
      </c>
    </row>
    <row r="19" ht="14.25" spans="1:16">
      <c r="A19" s="10" t="s">
        <v>184</v>
      </c>
      <c r="B19" s="11" t="s">
        <v>122</v>
      </c>
      <c r="C19" s="12">
        <v>200000</v>
      </c>
      <c r="D19" s="13" t="s">
        <v>185</v>
      </c>
      <c r="E19" s="13" t="s">
        <v>186</v>
      </c>
      <c r="F19" s="13"/>
      <c r="G19" s="13"/>
      <c r="H19" s="13"/>
      <c r="I19" s="13" t="s">
        <v>153</v>
      </c>
      <c r="J19" s="13" t="s">
        <v>159</v>
      </c>
      <c r="K19" s="13" t="s">
        <v>187</v>
      </c>
      <c r="L19" s="20" t="s">
        <v>161</v>
      </c>
      <c r="M19" s="21">
        <v>90</v>
      </c>
      <c r="N19" s="22" t="s">
        <v>157</v>
      </c>
      <c r="O19" s="21">
        <v>15</v>
      </c>
      <c r="P19" s="22" t="s">
        <v>162</v>
      </c>
    </row>
    <row r="20" ht="14.25" spans="1:16">
      <c r="A20" s="10"/>
      <c r="B20" s="11"/>
      <c r="C20" s="12"/>
      <c r="D20" s="13"/>
      <c r="E20" s="13"/>
      <c r="F20" s="13"/>
      <c r="G20" s="13"/>
      <c r="H20" s="13"/>
      <c r="I20" s="13"/>
      <c r="J20" s="13" t="s">
        <v>163</v>
      </c>
      <c r="K20" s="13" t="s">
        <v>188</v>
      </c>
      <c r="L20" s="20" t="s">
        <v>161</v>
      </c>
      <c r="M20" s="21">
        <v>80</v>
      </c>
      <c r="N20" s="22" t="s">
        <v>157</v>
      </c>
      <c r="O20" s="21">
        <v>15</v>
      </c>
      <c r="P20" s="22" t="s">
        <v>162</v>
      </c>
    </row>
    <row r="21" ht="14.25" spans="1:16">
      <c r="A21" s="10"/>
      <c r="B21" s="11"/>
      <c r="C21" s="12"/>
      <c r="D21" s="13"/>
      <c r="E21" s="13"/>
      <c r="F21" s="13"/>
      <c r="G21" s="13"/>
      <c r="H21" s="13"/>
      <c r="I21" s="13"/>
      <c r="J21" s="13" t="s">
        <v>154</v>
      </c>
      <c r="K21" s="13" t="s">
        <v>155</v>
      </c>
      <c r="L21" s="20" t="s">
        <v>156</v>
      </c>
      <c r="M21" s="21">
        <v>100</v>
      </c>
      <c r="N21" s="22" t="s">
        <v>157</v>
      </c>
      <c r="O21" s="21">
        <v>15</v>
      </c>
      <c r="P21" s="22" t="s">
        <v>158</v>
      </c>
    </row>
    <row r="22" ht="14.25" spans="1:16">
      <c r="A22" s="10"/>
      <c r="B22" s="11"/>
      <c r="C22" s="12"/>
      <c r="D22" s="13"/>
      <c r="E22" s="13"/>
      <c r="F22" s="13"/>
      <c r="G22" s="13"/>
      <c r="H22" s="13"/>
      <c r="I22" s="13"/>
      <c r="J22" s="13" t="s">
        <v>165</v>
      </c>
      <c r="K22" s="13" t="s">
        <v>185</v>
      </c>
      <c r="L22" s="20" t="s">
        <v>189</v>
      </c>
      <c r="M22" s="21">
        <v>17</v>
      </c>
      <c r="N22" s="22" t="s">
        <v>190</v>
      </c>
      <c r="O22" s="21">
        <v>15</v>
      </c>
      <c r="P22" s="22" t="s">
        <v>162</v>
      </c>
    </row>
    <row r="23" ht="59" customHeight="1" spans="1:16">
      <c r="A23" s="10"/>
      <c r="B23" s="11"/>
      <c r="C23" s="12"/>
      <c r="D23" s="13"/>
      <c r="E23" s="13"/>
      <c r="F23" s="13"/>
      <c r="G23" s="13"/>
      <c r="H23" s="13"/>
      <c r="I23" s="13" t="s">
        <v>167</v>
      </c>
      <c r="J23" s="13" t="s">
        <v>168</v>
      </c>
      <c r="K23" s="13" t="s">
        <v>191</v>
      </c>
      <c r="L23" s="20" t="s">
        <v>161</v>
      </c>
      <c r="M23" s="21">
        <v>80</v>
      </c>
      <c r="N23" s="22" t="s">
        <v>157</v>
      </c>
      <c r="O23" s="21">
        <v>10</v>
      </c>
      <c r="P23" s="22" t="s">
        <v>162</v>
      </c>
    </row>
    <row r="24" ht="27" hidden="1" spans="1:16">
      <c r="A24" s="10"/>
      <c r="B24" s="11"/>
      <c r="C24" s="12"/>
      <c r="D24" s="13"/>
      <c r="E24" s="13"/>
      <c r="F24" s="13"/>
      <c r="G24" s="13"/>
      <c r="H24" s="13"/>
      <c r="I24" s="13" t="s">
        <v>170</v>
      </c>
      <c r="J24" s="13" t="s">
        <v>171</v>
      </c>
      <c r="K24" s="13" t="s">
        <v>183</v>
      </c>
      <c r="L24" s="20" t="s">
        <v>161</v>
      </c>
      <c r="M24" s="21">
        <v>90</v>
      </c>
      <c r="N24" s="22" t="s">
        <v>157</v>
      </c>
      <c r="O24" s="21">
        <v>20</v>
      </c>
      <c r="P24" s="22" t="s">
        <v>162</v>
      </c>
    </row>
    <row r="25" ht="14.25" spans="1:16">
      <c r="A25" s="10" t="s">
        <v>192</v>
      </c>
      <c r="B25" s="11" t="s">
        <v>122</v>
      </c>
      <c r="C25" s="12">
        <v>5000000</v>
      </c>
      <c r="D25" s="13" t="s">
        <v>193</v>
      </c>
      <c r="E25" s="13" t="s">
        <v>194</v>
      </c>
      <c r="F25" s="13" t="s">
        <v>195</v>
      </c>
      <c r="G25" s="13" t="s">
        <v>196</v>
      </c>
      <c r="H25" s="13" t="s">
        <v>197</v>
      </c>
      <c r="I25" s="13" t="s">
        <v>153</v>
      </c>
      <c r="J25" s="13" t="s">
        <v>159</v>
      </c>
      <c r="K25" s="13" t="s">
        <v>198</v>
      </c>
      <c r="L25" s="20" t="s">
        <v>161</v>
      </c>
      <c r="M25" s="21">
        <v>80</v>
      </c>
      <c r="N25" s="22" t="s">
        <v>157</v>
      </c>
      <c r="O25" s="21">
        <v>15</v>
      </c>
      <c r="P25" s="22" t="s">
        <v>162</v>
      </c>
    </row>
    <row r="26" ht="14.25" spans="1:16">
      <c r="A26" s="10"/>
      <c r="B26" s="11"/>
      <c r="C26" s="12"/>
      <c r="D26" s="13"/>
      <c r="E26" s="13"/>
      <c r="F26" s="13"/>
      <c r="G26" s="13"/>
      <c r="H26" s="13"/>
      <c r="I26" s="13"/>
      <c r="J26" s="13" t="s">
        <v>165</v>
      </c>
      <c r="K26" s="13" t="s">
        <v>199</v>
      </c>
      <c r="L26" s="20" t="s">
        <v>161</v>
      </c>
      <c r="M26" s="21">
        <v>60000</v>
      </c>
      <c r="N26" s="22" t="s">
        <v>200</v>
      </c>
      <c r="O26" s="21">
        <v>15</v>
      </c>
      <c r="P26" s="22" t="s">
        <v>162</v>
      </c>
    </row>
    <row r="27" ht="14.25" spans="1:16">
      <c r="A27" s="10"/>
      <c r="B27" s="11"/>
      <c r="C27" s="12"/>
      <c r="D27" s="13"/>
      <c r="E27" s="13"/>
      <c r="F27" s="13"/>
      <c r="G27" s="13"/>
      <c r="H27" s="13"/>
      <c r="I27" s="13"/>
      <c r="J27" s="13" t="s">
        <v>154</v>
      </c>
      <c r="K27" s="13" t="s">
        <v>155</v>
      </c>
      <c r="L27" s="20" t="s">
        <v>156</v>
      </c>
      <c r="M27" s="21">
        <v>90</v>
      </c>
      <c r="N27" s="22" t="s">
        <v>157</v>
      </c>
      <c r="O27" s="21">
        <v>15</v>
      </c>
      <c r="P27" s="22" t="s">
        <v>158</v>
      </c>
    </row>
    <row r="28" ht="14.25" spans="1:16">
      <c r="A28" s="10"/>
      <c r="B28" s="11"/>
      <c r="C28" s="12"/>
      <c r="D28" s="13"/>
      <c r="E28" s="13"/>
      <c r="F28" s="13"/>
      <c r="G28" s="13"/>
      <c r="H28" s="13"/>
      <c r="I28" s="13"/>
      <c r="J28" s="13" t="s">
        <v>163</v>
      </c>
      <c r="K28" s="13" t="s">
        <v>201</v>
      </c>
      <c r="L28" s="20" t="s">
        <v>161</v>
      </c>
      <c r="M28" s="21">
        <v>80</v>
      </c>
      <c r="N28" s="22" t="s">
        <v>157</v>
      </c>
      <c r="O28" s="21">
        <v>15</v>
      </c>
      <c r="P28" s="22" t="s">
        <v>162</v>
      </c>
    </row>
    <row r="29" ht="14.25" spans="1:16">
      <c r="A29" s="10"/>
      <c r="B29" s="11"/>
      <c r="C29" s="12"/>
      <c r="D29" s="13"/>
      <c r="E29" s="13"/>
      <c r="F29" s="13"/>
      <c r="G29" s="13"/>
      <c r="H29" s="13"/>
      <c r="I29" s="13" t="s">
        <v>167</v>
      </c>
      <c r="J29" s="13" t="s">
        <v>168</v>
      </c>
      <c r="K29" s="13" t="s">
        <v>202</v>
      </c>
      <c r="L29" s="20" t="s">
        <v>161</v>
      </c>
      <c r="M29" s="21">
        <v>90</v>
      </c>
      <c r="N29" s="22" t="s">
        <v>157</v>
      </c>
      <c r="O29" s="21">
        <v>10</v>
      </c>
      <c r="P29" s="22" t="s">
        <v>162</v>
      </c>
    </row>
    <row r="30" ht="27" spans="1:16">
      <c r="A30" s="10"/>
      <c r="B30" s="11"/>
      <c r="C30" s="12"/>
      <c r="D30" s="13"/>
      <c r="E30" s="13"/>
      <c r="F30" s="13"/>
      <c r="G30" s="13"/>
      <c r="H30" s="13"/>
      <c r="I30" s="13" t="s">
        <v>170</v>
      </c>
      <c r="J30" s="13" t="s">
        <v>171</v>
      </c>
      <c r="K30" s="13" t="s">
        <v>183</v>
      </c>
      <c r="L30" s="20" t="s">
        <v>161</v>
      </c>
      <c r="M30" s="21">
        <v>80</v>
      </c>
      <c r="N30" s="22" t="s">
        <v>157</v>
      </c>
      <c r="O30" s="21">
        <v>20</v>
      </c>
      <c r="P30" s="22" t="s">
        <v>162</v>
      </c>
    </row>
    <row r="31" ht="14.25" spans="1:16">
      <c r="A31" s="10" t="s">
        <v>203</v>
      </c>
      <c r="B31" s="11" t="s">
        <v>122</v>
      </c>
      <c r="C31" s="12">
        <v>100000</v>
      </c>
      <c r="D31" s="13" t="s">
        <v>193</v>
      </c>
      <c r="E31" s="13" t="s">
        <v>194</v>
      </c>
      <c r="F31" s="13" t="s">
        <v>195</v>
      </c>
      <c r="G31" s="13" t="s">
        <v>196</v>
      </c>
      <c r="H31" s="13" t="s">
        <v>197</v>
      </c>
      <c r="I31" s="13" t="s">
        <v>153</v>
      </c>
      <c r="J31" s="13" t="s">
        <v>154</v>
      </c>
      <c r="K31" s="13" t="s">
        <v>155</v>
      </c>
      <c r="L31" s="20" t="s">
        <v>156</v>
      </c>
      <c r="M31" s="21">
        <v>90</v>
      </c>
      <c r="N31" s="22" t="s">
        <v>157</v>
      </c>
      <c r="O31" s="21">
        <v>15</v>
      </c>
      <c r="P31" s="22" t="s">
        <v>158</v>
      </c>
    </row>
    <row r="32" ht="14.25" spans="1:16">
      <c r="A32" s="10"/>
      <c r="B32" s="11"/>
      <c r="C32" s="12"/>
      <c r="D32" s="13"/>
      <c r="E32" s="13"/>
      <c r="F32" s="13"/>
      <c r="G32" s="13"/>
      <c r="H32" s="13"/>
      <c r="I32" s="13"/>
      <c r="J32" s="13" t="s">
        <v>159</v>
      </c>
      <c r="K32" s="13" t="s">
        <v>204</v>
      </c>
      <c r="L32" s="20" t="s">
        <v>161</v>
      </c>
      <c r="M32" s="21">
        <v>85</v>
      </c>
      <c r="N32" s="22" t="s">
        <v>157</v>
      </c>
      <c r="O32" s="21">
        <v>15</v>
      </c>
      <c r="P32" s="22" t="s">
        <v>162</v>
      </c>
    </row>
    <row r="33" ht="14.25" spans="1:16">
      <c r="A33" s="10"/>
      <c r="B33" s="11"/>
      <c r="C33" s="12"/>
      <c r="D33" s="13"/>
      <c r="E33" s="13"/>
      <c r="F33" s="13"/>
      <c r="G33" s="13"/>
      <c r="H33" s="13"/>
      <c r="I33" s="13"/>
      <c r="J33" s="13" t="s">
        <v>165</v>
      </c>
      <c r="K33" s="13" t="s">
        <v>205</v>
      </c>
      <c r="L33" s="20" t="s">
        <v>161</v>
      </c>
      <c r="M33" s="21">
        <v>60000</v>
      </c>
      <c r="N33" s="22" t="s">
        <v>206</v>
      </c>
      <c r="O33" s="21">
        <v>15</v>
      </c>
      <c r="P33" s="22" t="s">
        <v>162</v>
      </c>
    </row>
    <row r="34" ht="14.25" spans="1:16">
      <c r="A34" s="10"/>
      <c r="B34" s="11"/>
      <c r="C34" s="12"/>
      <c r="D34" s="13"/>
      <c r="E34" s="13"/>
      <c r="F34" s="13"/>
      <c r="G34" s="13"/>
      <c r="H34" s="13"/>
      <c r="I34" s="13"/>
      <c r="J34" s="13" t="s">
        <v>163</v>
      </c>
      <c r="K34" s="13" t="s">
        <v>207</v>
      </c>
      <c r="L34" s="20" t="s">
        <v>161</v>
      </c>
      <c r="M34" s="21">
        <v>85</v>
      </c>
      <c r="N34" s="22" t="s">
        <v>157</v>
      </c>
      <c r="O34" s="21">
        <v>15</v>
      </c>
      <c r="P34" s="22" t="s">
        <v>162</v>
      </c>
    </row>
    <row r="35" ht="14.25" spans="1:16">
      <c r="A35" s="10"/>
      <c r="B35" s="11"/>
      <c r="C35" s="12"/>
      <c r="D35" s="13"/>
      <c r="E35" s="13"/>
      <c r="F35" s="13"/>
      <c r="G35" s="13"/>
      <c r="H35" s="13"/>
      <c r="I35" s="13" t="s">
        <v>167</v>
      </c>
      <c r="J35" s="13" t="s">
        <v>168</v>
      </c>
      <c r="K35" s="13" t="s">
        <v>208</v>
      </c>
      <c r="L35" s="20" t="s">
        <v>161</v>
      </c>
      <c r="M35" s="21">
        <v>85</v>
      </c>
      <c r="N35" s="22" t="s">
        <v>157</v>
      </c>
      <c r="O35" s="21">
        <v>10</v>
      </c>
      <c r="P35" s="22" t="s">
        <v>162</v>
      </c>
    </row>
    <row r="36" ht="27" spans="1:16">
      <c r="A36" s="10"/>
      <c r="B36" s="11"/>
      <c r="C36" s="12"/>
      <c r="D36" s="13"/>
      <c r="E36" s="13"/>
      <c r="F36" s="13"/>
      <c r="G36" s="13"/>
      <c r="H36" s="13"/>
      <c r="I36" s="13" t="s">
        <v>170</v>
      </c>
      <c r="J36" s="13" t="s">
        <v>171</v>
      </c>
      <c r="K36" s="13" t="s">
        <v>183</v>
      </c>
      <c r="L36" s="20" t="s">
        <v>161</v>
      </c>
      <c r="M36" s="21">
        <v>85</v>
      </c>
      <c r="N36" s="22" t="s">
        <v>157</v>
      </c>
      <c r="O36" s="21">
        <v>20</v>
      </c>
      <c r="P36" s="22" t="s">
        <v>162</v>
      </c>
    </row>
    <row r="37" ht="14.25" spans="1:16">
      <c r="A37" s="10" t="s">
        <v>209</v>
      </c>
      <c r="B37" s="11" t="s">
        <v>122</v>
      </c>
      <c r="C37" s="12">
        <v>2250000</v>
      </c>
      <c r="D37" s="13" t="s">
        <v>210</v>
      </c>
      <c r="E37" s="13" t="s">
        <v>211</v>
      </c>
      <c r="F37" s="13" t="s">
        <v>212</v>
      </c>
      <c r="G37" s="13" t="s">
        <v>213</v>
      </c>
      <c r="H37" s="13" t="s">
        <v>214</v>
      </c>
      <c r="I37" s="13" t="s">
        <v>153</v>
      </c>
      <c r="J37" s="13" t="s">
        <v>163</v>
      </c>
      <c r="K37" s="13" t="s">
        <v>215</v>
      </c>
      <c r="L37" s="20" t="s">
        <v>161</v>
      </c>
      <c r="M37" s="21">
        <v>95</v>
      </c>
      <c r="N37" s="22" t="s">
        <v>157</v>
      </c>
      <c r="O37" s="21">
        <v>15</v>
      </c>
      <c r="P37" s="22" t="s">
        <v>162</v>
      </c>
    </row>
    <row r="38" ht="27" spans="1:16">
      <c r="A38" s="10"/>
      <c r="B38" s="11"/>
      <c r="C38" s="12"/>
      <c r="D38" s="13"/>
      <c r="E38" s="13"/>
      <c r="F38" s="13"/>
      <c r="G38" s="13"/>
      <c r="H38" s="13"/>
      <c r="I38" s="13"/>
      <c r="J38" s="13" t="s">
        <v>159</v>
      </c>
      <c r="K38" s="13" t="s">
        <v>216</v>
      </c>
      <c r="L38" s="20" t="s">
        <v>161</v>
      </c>
      <c r="M38" s="21">
        <v>95</v>
      </c>
      <c r="N38" s="22" t="s">
        <v>157</v>
      </c>
      <c r="O38" s="21">
        <v>15</v>
      </c>
      <c r="P38" s="22" t="s">
        <v>162</v>
      </c>
    </row>
    <row r="39" ht="27" spans="1:16">
      <c r="A39" s="10"/>
      <c r="B39" s="11"/>
      <c r="C39" s="12"/>
      <c r="D39" s="13"/>
      <c r="E39" s="13"/>
      <c r="F39" s="13"/>
      <c r="G39" s="13"/>
      <c r="H39" s="13"/>
      <c r="I39" s="13"/>
      <c r="J39" s="13" t="s">
        <v>165</v>
      </c>
      <c r="K39" s="13" t="s">
        <v>217</v>
      </c>
      <c r="L39" s="20" t="s">
        <v>161</v>
      </c>
      <c r="M39" s="21">
        <v>95</v>
      </c>
      <c r="N39" s="22" t="s">
        <v>157</v>
      </c>
      <c r="O39" s="21">
        <v>15</v>
      </c>
      <c r="P39" s="22" t="s">
        <v>162</v>
      </c>
    </row>
    <row r="40" ht="14.25" spans="1:16">
      <c r="A40" s="10"/>
      <c r="B40" s="11"/>
      <c r="C40" s="12"/>
      <c r="D40" s="13"/>
      <c r="E40" s="13"/>
      <c r="F40" s="13"/>
      <c r="G40" s="13"/>
      <c r="H40" s="13"/>
      <c r="I40" s="13"/>
      <c r="J40" s="13" t="s">
        <v>154</v>
      </c>
      <c r="K40" s="13" t="s">
        <v>155</v>
      </c>
      <c r="L40" s="20" t="s">
        <v>156</v>
      </c>
      <c r="M40" s="21">
        <v>95</v>
      </c>
      <c r="N40" s="22" t="s">
        <v>157</v>
      </c>
      <c r="O40" s="21">
        <v>15</v>
      </c>
      <c r="P40" s="22" t="s">
        <v>158</v>
      </c>
    </row>
    <row r="41" ht="27" spans="1:16">
      <c r="A41" s="10"/>
      <c r="B41" s="11"/>
      <c r="C41" s="12"/>
      <c r="D41" s="13"/>
      <c r="E41" s="13"/>
      <c r="F41" s="13"/>
      <c r="G41" s="13"/>
      <c r="H41" s="13"/>
      <c r="I41" s="13" t="s">
        <v>167</v>
      </c>
      <c r="J41" s="13" t="s">
        <v>168</v>
      </c>
      <c r="K41" s="13" t="s">
        <v>218</v>
      </c>
      <c r="L41" s="20" t="s">
        <v>161</v>
      </c>
      <c r="M41" s="21">
        <v>95</v>
      </c>
      <c r="N41" s="22" t="s">
        <v>157</v>
      </c>
      <c r="O41" s="21">
        <v>20</v>
      </c>
      <c r="P41" s="22" t="s">
        <v>162</v>
      </c>
    </row>
    <row r="42" ht="27" spans="1:16">
      <c r="A42" s="10"/>
      <c r="B42" s="11"/>
      <c r="C42" s="12"/>
      <c r="D42" s="13"/>
      <c r="E42" s="13"/>
      <c r="F42" s="13"/>
      <c r="G42" s="13"/>
      <c r="H42" s="13"/>
      <c r="I42" s="13" t="s">
        <v>170</v>
      </c>
      <c r="J42" s="13" t="s">
        <v>171</v>
      </c>
      <c r="K42" s="13" t="s">
        <v>183</v>
      </c>
      <c r="L42" s="20" t="s">
        <v>161</v>
      </c>
      <c r="M42" s="21">
        <v>95</v>
      </c>
      <c r="N42" s="22" t="s">
        <v>157</v>
      </c>
      <c r="O42" s="21">
        <v>20</v>
      </c>
      <c r="P42" s="22" t="s">
        <v>162</v>
      </c>
    </row>
    <row r="43" ht="14.25" spans="1:16">
      <c r="A43" s="10" t="s">
        <v>219</v>
      </c>
      <c r="B43" s="11" t="s">
        <v>122</v>
      </c>
      <c r="C43" s="12">
        <v>36960000</v>
      </c>
      <c r="D43" s="13" t="s">
        <v>220</v>
      </c>
      <c r="E43" s="13" t="s">
        <v>221</v>
      </c>
      <c r="F43" s="13" t="s">
        <v>222</v>
      </c>
      <c r="G43" s="13" t="s">
        <v>223</v>
      </c>
      <c r="H43" s="13" t="s">
        <v>224</v>
      </c>
      <c r="I43" s="13" t="s">
        <v>153</v>
      </c>
      <c r="J43" s="13" t="s">
        <v>165</v>
      </c>
      <c r="K43" s="13" t="s">
        <v>225</v>
      </c>
      <c r="L43" s="20" t="s">
        <v>161</v>
      </c>
      <c r="M43" s="21">
        <v>95</v>
      </c>
      <c r="N43" s="22" t="s">
        <v>157</v>
      </c>
      <c r="O43" s="21">
        <v>15</v>
      </c>
      <c r="P43" s="22" t="s">
        <v>162</v>
      </c>
    </row>
    <row r="44" ht="14.25" spans="1:16">
      <c r="A44" s="10"/>
      <c r="B44" s="11"/>
      <c r="C44" s="12"/>
      <c r="D44" s="13"/>
      <c r="E44" s="13"/>
      <c r="F44" s="13"/>
      <c r="G44" s="13"/>
      <c r="H44" s="13"/>
      <c r="I44" s="13"/>
      <c r="J44" s="13" t="s">
        <v>163</v>
      </c>
      <c r="K44" s="13" t="s">
        <v>226</v>
      </c>
      <c r="L44" s="20" t="s">
        <v>161</v>
      </c>
      <c r="M44" s="21">
        <v>95</v>
      </c>
      <c r="N44" s="22" t="s">
        <v>157</v>
      </c>
      <c r="O44" s="21">
        <v>15</v>
      </c>
      <c r="P44" s="22" t="s">
        <v>162</v>
      </c>
    </row>
    <row r="45" ht="14.25" spans="1:16">
      <c r="A45" s="10"/>
      <c r="B45" s="11"/>
      <c r="C45" s="12"/>
      <c r="D45" s="13"/>
      <c r="E45" s="13"/>
      <c r="F45" s="13"/>
      <c r="G45" s="13"/>
      <c r="H45" s="13"/>
      <c r="I45" s="13"/>
      <c r="J45" s="13" t="s">
        <v>154</v>
      </c>
      <c r="K45" s="13" t="s">
        <v>155</v>
      </c>
      <c r="L45" s="20" t="s">
        <v>156</v>
      </c>
      <c r="M45" s="21">
        <v>95</v>
      </c>
      <c r="N45" s="22" t="s">
        <v>157</v>
      </c>
      <c r="O45" s="21">
        <v>15</v>
      </c>
      <c r="P45" s="22" t="s">
        <v>158</v>
      </c>
    </row>
    <row r="46" ht="14.25" spans="1:16">
      <c r="A46" s="10"/>
      <c r="B46" s="11"/>
      <c r="C46" s="12"/>
      <c r="D46" s="13"/>
      <c r="E46" s="13"/>
      <c r="F46" s="13"/>
      <c r="G46" s="13"/>
      <c r="H46" s="13"/>
      <c r="I46" s="13"/>
      <c r="J46" s="13" t="s">
        <v>159</v>
      </c>
      <c r="K46" s="13" t="s">
        <v>227</v>
      </c>
      <c r="L46" s="20" t="s">
        <v>161</v>
      </c>
      <c r="M46" s="21">
        <v>95</v>
      </c>
      <c r="N46" s="22" t="s">
        <v>157</v>
      </c>
      <c r="O46" s="21">
        <v>15</v>
      </c>
      <c r="P46" s="22" t="s">
        <v>162</v>
      </c>
    </row>
    <row r="47" ht="14.25" spans="1:16">
      <c r="A47" s="10"/>
      <c r="B47" s="11"/>
      <c r="C47" s="12"/>
      <c r="D47" s="13"/>
      <c r="E47" s="13"/>
      <c r="F47" s="13"/>
      <c r="G47" s="13"/>
      <c r="H47" s="13"/>
      <c r="I47" s="13" t="s">
        <v>167</v>
      </c>
      <c r="J47" s="13" t="s">
        <v>168</v>
      </c>
      <c r="K47" s="13" t="s">
        <v>228</v>
      </c>
      <c r="L47" s="20" t="s">
        <v>161</v>
      </c>
      <c r="M47" s="21">
        <v>95</v>
      </c>
      <c r="N47" s="22" t="s">
        <v>157</v>
      </c>
      <c r="O47" s="21">
        <v>10</v>
      </c>
      <c r="P47" s="22" t="s">
        <v>162</v>
      </c>
    </row>
    <row r="48" ht="27" spans="1:16">
      <c r="A48" s="10"/>
      <c r="B48" s="11"/>
      <c r="C48" s="12"/>
      <c r="D48" s="13"/>
      <c r="E48" s="13"/>
      <c r="F48" s="13"/>
      <c r="G48" s="13"/>
      <c r="H48" s="13"/>
      <c r="I48" s="13" t="s">
        <v>170</v>
      </c>
      <c r="J48" s="13" t="s">
        <v>171</v>
      </c>
      <c r="K48" s="13" t="s">
        <v>183</v>
      </c>
      <c r="L48" s="20" t="s">
        <v>161</v>
      </c>
      <c r="M48" s="21">
        <v>95</v>
      </c>
      <c r="N48" s="22" t="s">
        <v>157</v>
      </c>
      <c r="O48" s="21">
        <v>20</v>
      </c>
      <c r="P48" s="22" t="s">
        <v>162</v>
      </c>
    </row>
    <row r="49" ht="14.25" spans="1:16">
      <c r="A49" s="10" t="s">
        <v>229</v>
      </c>
      <c r="B49" s="11" t="s">
        <v>122</v>
      </c>
      <c r="C49" s="12">
        <v>3000000</v>
      </c>
      <c r="D49" s="13" t="s">
        <v>230</v>
      </c>
      <c r="E49" s="13" t="s">
        <v>231</v>
      </c>
      <c r="F49" s="13"/>
      <c r="G49" s="13"/>
      <c r="H49" s="13"/>
      <c r="I49" s="13" t="s">
        <v>153</v>
      </c>
      <c r="J49" s="13" t="s">
        <v>159</v>
      </c>
      <c r="K49" s="13" t="s">
        <v>232</v>
      </c>
      <c r="L49" s="20" t="s">
        <v>161</v>
      </c>
      <c r="M49" s="21">
        <v>100</v>
      </c>
      <c r="N49" s="22" t="s">
        <v>233</v>
      </c>
      <c r="O49" s="21">
        <v>10</v>
      </c>
      <c r="P49" s="22" t="s">
        <v>162</v>
      </c>
    </row>
    <row r="50" spans="1:16">
      <c r="A50" s="10"/>
      <c r="B50" s="11"/>
      <c r="C50" s="12"/>
      <c r="D50" s="13"/>
      <c r="E50" s="13"/>
      <c r="F50" s="13"/>
      <c r="G50" s="13"/>
      <c r="H50" s="13"/>
      <c r="I50" s="13"/>
      <c r="J50" s="13" t="s">
        <v>163</v>
      </c>
      <c r="K50" s="13" t="s">
        <v>234</v>
      </c>
      <c r="L50" s="24" t="s">
        <v>235</v>
      </c>
      <c r="M50" s="21" t="s">
        <v>236</v>
      </c>
      <c r="N50" s="22" t="s">
        <v>237</v>
      </c>
      <c r="O50" s="21">
        <v>10</v>
      </c>
      <c r="P50" s="22" t="s">
        <v>162</v>
      </c>
    </row>
    <row r="51" ht="14.25" spans="1:16">
      <c r="A51" s="10"/>
      <c r="B51" s="11"/>
      <c r="C51" s="12"/>
      <c r="D51" s="13"/>
      <c r="E51" s="13"/>
      <c r="F51" s="13"/>
      <c r="G51" s="13"/>
      <c r="H51" s="13"/>
      <c r="I51" s="13"/>
      <c r="J51" s="13" t="s">
        <v>154</v>
      </c>
      <c r="K51" s="13" t="s">
        <v>155</v>
      </c>
      <c r="L51" s="20" t="s">
        <v>156</v>
      </c>
      <c r="M51" s="21">
        <v>100</v>
      </c>
      <c r="N51" s="22" t="s">
        <v>238</v>
      </c>
      <c r="O51" s="21">
        <v>10</v>
      </c>
      <c r="P51" s="22" t="s">
        <v>162</v>
      </c>
    </row>
    <row r="52" ht="27" spans="1:16">
      <c r="A52" s="10"/>
      <c r="B52" s="11"/>
      <c r="C52" s="12"/>
      <c r="D52" s="13"/>
      <c r="E52" s="13"/>
      <c r="F52" s="13"/>
      <c r="G52" s="13"/>
      <c r="H52" s="13"/>
      <c r="I52" s="13"/>
      <c r="J52" s="13" t="s">
        <v>165</v>
      </c>
      <c r="K52" s="13" t="s">
        <v>239</v>
      </c>
      <c r="L52" s="20" t="s">
        <v>161</v>
      </c>
      <c r="M52" s="21">
        <v>3</v>
      </c>
      <c r="N52" s="22" t="s">
        <v>237</v>
      </c>
      <c r="O52" s="21">
        <v>10</v>
      </c>
      <c r="P52" s="22" t="s">
        <v>162</v>
      </c>
    </row>
    <row r="53" ht="14.25" spans="1:16">
      <c r="A53" s="10"/>
      <c r="B53" s="11"/>
      <c r="C53" s="12"/>
      <c r="D53" s="13"/>
      <c r="E53" s="13"/>
      <c r="F53" s="13"/>
      <c r="G53" s="13"/>
      <c r="H53" s="13"/>
      <c r="I53" s="13" t="s">
        <v>167</v>
      </c>
      <c r="J53" s="13" t="s">
        <v>240</v>
      </c>
      <c r="K53" s="13" t="s">
        <v>241</v>
      </c>
      <c r="L53" s="20" t="s">
        <v>161</v>
      </c>
      <c r="M53" s="21">
        <v>90</v>
      </c>
      <c r="N53" s="22" t="s">
        <v>206</v>
      </c>
      <c r="O53" s="21">
        <v>10</v>
      </c>
      <c r="P53" s="22" t="s">
        <v>162</v>
      </c>
    </row>
    <row r="54" ht="27" spans="1:16">
      <c r="A54" s="10"/>
      <c r="B54" s="11"/>
      <c r="C54" s="12"/>
      <c r="D54" s="13"/>
      <c r="E54" s="13"/>
      <c r="F54" s="13"/>
      <c r="G54" s="13"/>
      <c r="H54" s="13"/>
      <c r="I54" s="13" t="s">
        <v>170</v>
      </c>
      <c r="J54" s="13" t="s">
        <v>171</v>
      </c>
      <c r="K54" s="13" t="s">
        <v>242</v>
      </c>
      <c r="L54" s="20" t="s">
        <v>161</v>
      </c>
      <c r="M54" s="21">
        <v>90</v>
      </c>
      <c r="N54" s="22" t="s">
        <v>206</v>
      </c>
      <c r="O54" s="21">
        <v>10</v>
      </c>
      <c r="P54" s="22" t="s">
        <v>162</v>
      </c>
    </row>
    <row r="55" ht="14.25" spans="1:16">
      <c r="A55" s="10" t="s">
        <v>243</v>
      </c>
      <c r="B55" s="11" t="s">
        <v>122</v>
      </c>
      <c r="C55" s="12">
        <v>90000</v>
      </c>
      <c r="D55" s="13" t="s">
        <v>244</v>
      </c>
      <c r="E55" s="13" t="s">
        <v>245</v>
      </c>
      <c r="F55" s="13" t="s">
        <v>246</v>
      </c>
      <c r="G55" s="13" t="s">
        <v>247</v>
      </c>
      <c r="H55" s="13"/>
      <c r="I55" s="13" t="s">
        <v>153</v>
      </c>
      <c r="J55" s="13" t="s">
        <v>165</v>
      </c>
      <c r="K55" s="13" t="s">
        <v>248</v>
      </c>
      <c r="L55" s="20" t="s">
        <v>161</v>
      </c>
      <c r="M55" s="21">
        <v>4</v>
      </c>
      <c r="N55" s="22" t="s">
        <v>249</v>
      </c>
      <c r="O55" s="21">
        <v>10</v>
      </c>
      <c r="P55" s="22" t="s">
        <v>162</v>
      </c>
    </row>
    <row r="56" spans="1:16">
      <c r="A56" s="10"/>
      <c r="B56" s="11"/>
      <c r="C56" s="12"/>
      <c r="D56" s="13"/>
      <c r="E56" s="13"/>
      <c r="F56" s="13"/>
      <c r="G56" s="13"/>
      <c r="H56" s="13"/>
      <c r="I56" s="13"/>
      <c r="J56" s="13" t="s">
        <v>163</v>
      </c>
      <c r="K56" s="13" t="s">
        <v>250</v>
      </c>
      <c r="L56" s="24" t="s">
        <v>235</v>
      </c>
      <c r="M56" s="21" t="s">
        <v>236</v>
      </c>
      <c r="N56" s="22" t="s">
        <v>249</v>
      </c>
      <c r="O56" s="21">
        <v>10</v>
      </c>
      <c r="P56" s="22" t="s">
        <v>162</v>
      </c>
    </row>
    <row r="57" ht="14.25" spans="1:16">
      <c r="A57" s="10"/>
      <c r="B57" s="11"/>
      <c r="C57" s="12"/>
      <c r="D57" s="13"/>
      <c r="E57" s="13"/>
      <c r="F57" s="13"/>
      <c r="G57" s="13"/>
      <c r="H57" s="13"/>
      <c r="I57" s="13"/>
      <c r="J57" s="13" t="s">
        <v>154</v>
      </c>
      <c r="K57" s="13" t="s">
        <v>155</v>
      </c>
      <c r="L57" s="20" t="s">
        <v>156</v>
      </c>
      <c r="M57" s="21">
        <v>100</v>
      </c>
      <c r="N57" s="22" t="s">
        <v>132</v>
      </c>
      <c r="O57" s="21">
        <v>10</v>
      </c>
      <c r="P57" s="22" t="s">
        <v>162</v>
      </c>
    </row>
    <row r="58" ht="14.25" spans="1:16">
      <c r="A58" s="10"/>
      <c r="B58" s="11"/>
      <c r="C58" s="12"/>
      <c r="D58" s="13"/>
      <c r="E58" s="13"/>
      <c r="F58" s="13"/>
      <c r="G58" s="13"/>
      <c r="H58" s="13"/>
      <c r="I58" s="13"/>
      <c r="J58" s="13" t="s">
        <v>159</v>
      </c>
      <c r="K58" s="13" t="s">
        <v>251</v>
      </c>
      <c r="L58" s="20" t="s">
        <v>189</v>
      </c>
      <c r="M58" s="21">
        <v>100</v>
      </c>
      <c r="N58" s="22" t="s">
        <v>252</v>
      </c>
      <c r="O58" s="21">
        <v>10</v>
      </c>
      <c r="P58" s="22" t="s">
        <v>162</v>
      </c>
    </row>
    <row r="59" ht="14.25" spans="1:16">
      <c r="A59" s="10"/>
      <c r="B59" s="11"/>
      <c r="C59" s="12"/>
      <c r="D59" s="13"/>
      <c r="E59" s="13"/>
      <c r="F59" s="13"/>
      <c r="G59" s="13"/>
      <c r="H59" s="13"/>
      <c r="I59" s="13" t="s">
        <v>167</v>
      </c>
      <c r="J59" s="13" t="s">
        <v>168</v>
      </c>
      <c r="K59" s="13" t="s">
        <v>253</v>
      </c>
      <c r="L59" s="20" t="s">
        <v>161</v>
      </c>
      <c r="M59" s="21">
        <v>90</v>
      </c>
      <c r="N59" s="22" t="s">
        <v>252</v>
      </c>
      <c r="O59" s="21">
        <v>10</v>
      </c>
      <c r="P59" s="22" t="s">
        <v>162</v>
      </c>
    </row>
    <row r="60" ht="27" spans="1:16">
      <c r="A60" s="10"/>
      <c r="B60" s="11"/>
      <c r="C60" s="12"/>
      <c r="D60" s="13"/>
      <c r="E60" s="13"/>
      <c r="F60" s="13"/>
      <c r="G60" s="13"/>
      <c r="H60" s="13"/>
      <c r="I60" s="13" t="s">
        <v>170</v>
      </c>
      <c r="J60" s="13" t="s">
        <v>171</v>
      </c>
      <c r="K60" s="13" t="s">
        <v>254</v>
      </c>
      <c r="L60" s="20" t="s">
        <v>161</v>
      </c>
      <c r="M60" s="21">
        <v>90</v>
      </c>
      <c r="N60" s="22" t="s">
        <v>252</v>
      </c>
      <c r="O60" s="21">
        <v>10</v>
      </c>
      <c r="P60" s="22" t="s">
        <v>162</v>
      </c>
    </row>
    <row r="61" ht="14.25" spans="1:16">
      <c r="A61" s="10" t="s">
        <v>255</v>
      </c>
      <c r="B61" s="11" t="s">
        <v>122</v>
      </c>
      <c r="C61" s="12">
        <v>200000</v>
      </c>
      <c r="D61" s="13" t="s">
        <v>256</v>
      </c>
      <c r="E61" s="13"/>
      <c r="F61" s="13"/>
      <c r="G61" s="13"/>
      <c r="H61" s="13"/>
      <c r="I61" s="13" t="s">
        <v>153</v>
      </c>
      <c r="J61" s="13" t="s">
        <v>165</v>
      </c>
      <c r="K61" s="13" t="s">
        <v>257</v>
      </c>
      <c r="L61" s="20" t="s">
        <v>161</v>
      </c>
      <c r="M61" s="21">
        <v>5</v>
      </c>
      <c r="N61" s="22" t="s">
        <v>200</v>
      </c>
      <c r="O61" s="21">
        <v>10</v>
      </c>
      <c r="P61" s="22" t="s">
        <v>162</v>
      </c>
    </row>
    <row r="62" spans="1:16">
      <c r="A62" s="10"/>
      <c r="B62" s="11"/>
      <c r="C62" s="12"/>
      <c r="D62" s="13"/>
      <c r="E62" s="13"/>
      <c r="F62" s="13"/>
      <c r="G62" s="13"/>
      <c r="H62" s="13"/>
      <c r="I62" s="13"/>
      <c r="J62" s="13" t="s">
        <v>163</v>
      </c>
      <c r="K62" s="13" t="s">
        <v>258</v>
      </c>
      <c r="L62" s="24" t="s">
        <v>235</v>
      </c>
      <c r="M62" s="21" t="s">
        <v>236</v>
      </c>
      <c r="N62" s="22" t="s">
        <v>252</v>
      </c>
      <c r="O62" s="21">
        <v>10</v>
      </c>
      <c r="P62" s="22" t="s">
        <v>162</v>
      </c>
    </row>
    <row r="63" ht="14.25" spans="1:16">
      <c r="A63" s="10"/>
      <c r="B63" s="11"/>
      <c r="C63" s="12"/>
      <c r="D63" s="13"/>
      <c r="E63" s="13"/>
      <c r="F63" s="13"/>
      <c r="G63" s="13"/>
      <c r="H63" s="13"/>
      <c r="I63" s="13"/>
      <c r="J63" s="13" t="s">
        <v>154</v>
      </c>
      <c r="K63" s="13" t="s">
        <v>155</v>
      </c>
      <c r="L63" s="20" t="s">
        <v>156</v>
      </c>
      <c r="M63" s="21">
        <v>100</v>
      </c>
      <c r="N63" s="22" t="s">
        <v>132</v>
      </c>
      <c r="O63" s="21">
        <v>10</v>
      </c>
      <c r="P63" s="22" t="s">
        <v>162</v>
      </c>
    </row>
    <row r="64" ht="14.25" spans="1:16">
      <c r="A64" s="10"/>
      <c r="B64" s="11"/>
      <c r="C64" s="12"/>
      <c r="D64" s="13"/>
      <c r="E64" s="13"/>
      <c r="F64" s="13"/>
      <c r="G64" s="13"/>
      <c r="H64" s="13"/>
      <c r="I64" s="13"/>
      <c r="J64" s="13" t="s">
        <v>159</v>
      </c>
      <c r="K64" s="13" t="s">
        <v>259</v>
      </c>
      <c r="L64" s="20" t="s">
        <v>161</v>
      </c>
      <c r="M64" s="21">
        <v>100</v>
      </c>
      <c r="N64" s="22" t="s">
        <v>252</v>
      </c>
      <c r="O64" s="21">
        <v>10</v>
      </c>
      <c r="P64" s="22" t="s">
        <v>162</v>
      </c>
    </row>
    <row r="65" ht="14.25" spans="1:16">
      <c r="A65" s="10"/>
      <c r="B65" s="11"/>
      <c r="C65" s="12"/>
      <c r="D65" s="13"/>
      <c r="E65" s="13"/>
      <c r="F65" s="13"/>
      <c r="G65" s="13"/>
      <c r="H65" s="13"/>
      <c r="I65" s="13" t="s">
        <v>167</v>
      </c>
      <c r="J65" s="13" t="s">
        <v>168</v>
      </c>
      <c r="K65" s="13" t="s">
        <v>260</v>
      </c>
      <c r="L65" s="20" t="s">
        <v>161</v>
      </c>
      <c r="M65" s="21">
        <v>100</v>
      </c>
      <c r="N65" s="22" t="s">
        <v>252</v>
      </c>
      <c r="O65" s="21">
        <v>10</v>
      </c>
      <c r="P65" s="22" t="s">
        <v>162</v>
      </c>
    </row>
    <row r="66" ht="27" spans="1:16">
      <c r="A66" s="10"/>
      <c r="B66" s="11"/>
      <c r="C66" s="12"/>
      <c r="D66" s="13"/>
      <c r="E66" s="13"/>
      <c r="F66" s="13"/>
      <c r="G66" s="13"/>
      <c r="H66" s="13"/>
      <c r="I66" s="13" t="s">
        <v>170</v>
      </c>
      <c r="J66" s="13" t="s">
        <v>171</v>
      </c>
      <c r="K66" s="13" t="s">
        <v>261</v>
      </c>
      <c r="L66" s="24" t="s">
        <v>235</v>
      </c>
      <c r="M66" s="21" t="s">
        <v>236</v>
      </c>
      <c r="N66" s="22" t="s">
        <v>252</v>
      </c>
      <c r="O66" s="21">
        <v>10</v>
      </c>
      <c r="P66" s="22" t="s">
        <v>162</v>
      </c>
    </row>
    <row r="67" ht="14.25" spans="1:16">
      <c r="A67" s="10" t="s">
        <v>262</v>
      </c>
      <c r="B67" s="11" t="s">
        <v>122</v>
      </c>
      <c r="C67" s="12">
        <v>700000</v>
      </c>
      <c r="D67" s="13" t="s">
        <v>263</v>
      </c>
      <c r="E67" s="13"/>
      <c r="F67" s="13"/>
      <c r="G67" s="13"/>
      <c r="H67" s="13"/>
      <c r="I67" s="13" t="s">
        <v>153</v>
      </c>
      <c r="J67" s="13" t="s">
        <v>165</v>
      </c>
      <c r="K67" s="13" t="s">
        <v>264</v>
      </c>
      <c r="L67" s="20" t="s">
        <v>161</v>
      </c>
      <c r="M67" s="21">
        <v>80</v>
      </c>
      <c r="N67" s="22" t="s">
        <v>265</v>
      </c>
      <c r="O67" s="21">
        <v>10</v>
      </c>
      <c r="P67" s="22" t="s">
        <v>162</v>
      </c>
    </row>
    <row r="68" spans="1:16">
      <c r="A68" s="10"/>
      <c r="B68" s="11"/>
      <c r="C68" s="12"/>
      <c r="D68" s="13"/>
      <c r="E68" s="13"/>
      <c r="F68" s="13"/>
      <c r="G68" s="13"/>
      <c r="H68" s="13"/>
      <c r="I68" s="13"/>
      <c r="J68" s="13" t="s">
        <v>163</v>
      </c>
      <c r="K68" s="13" t="s">
        <v>266</v>
      </c>
      <c r="L68" s="24" t="s">
        <v>235</v>
      </c>
      <c r="M68" s="21" t="s">
        <v>236</v>
      </c>
      <c r="N68" s="22" t="s">
        <v>267</v>
      </c>
      <c r="O68" s="21">
        <v>10</v>
      </c>
      <c r="P68" s="22" t="s">
        <v>162</v>
      </c>
    </row>
    <row r="69" ht="14.25" spans="1:16">
      <c r="A69" s="10"/>
      <c r="B69" s="11"/>
      <c r="C69" s="12"/>
      <c r="D69" s="13"/>
      <c r="E69" s="13"/>
      <c r="F69" s="13"/>
      <c r="G69" s="13"/>
      <c r="H69" s="13"/>
      <c r="I69" s="13"/>
      <c r="J69" s="13" t="s">
        <v>154</v>
      </c>
      <c r="K69" s="13" t="s">
        <v>155</v>
      </c>
      <c r="L69" s="20" t="s">
        <v>156</v>
      </c>
      <c r="M69" s="21">
        <v>100</v>
      </c>
      <c r="N69" s="22" t="s">
        <v>132</v>
      </c>
      <c r="O69" s="21">
        <v>10</v>
      </c>
      <c r="P69" s="22" t="s">
        <v>162</v>
      </c>
    </row>
    <row r="70" ht="14.25" spans="1:16">
      <c r="A70" s="10"/>
      <c r="B70" s="11"/>
      <c r="C70" s="12"/>
      <c r="D70" s="13"/>
      <c r="E70" s="13"/>
      <c r="F70" s="13"/>
      <c r="G70" s="13"/>
      <c r="H70" s="13"/>
      <c r="I70" s="13"/>
      <c r="J70" s="13" t="s">
        <v>159</v>
      </c>
      <c r="K70" s="13" t="s">
        <v>268</v>
      </c>
      <c r="L70" s="20" t="s">
        <v>161</v>
      </c>
      <c r="M70" s="21">
        <v>100</v>
      </c>
      <c r="N70" s="22" t="s">
        <v>267</v>
      </c>
      <c r="O70" s="21">
        <v>10</v>
      </c>
      <c r="P70" s="22" t="s">
        <v>162</v>
      </c>
    </row>
    <row r="71" ht="14.25" spans="1:16">
      <c r="A71" s="10"/>
      <c r="B71" s="11"/>
      <c r="C71" s="12"/>
      <c r="D71" s="13"/>
      <c r="E71" s="13"/>
      <c r="F71" s="13"/>
      <c r="G71" s="13"/>
      <c r="H71" s="13"/>
      <c r="I71" s="13" t="s">
        <v>167</v>
      </c>
      <c r="J71" s="13" t="s">
        <v>168</v>
      </c>
      <c r="K71" s="13" t="s">
        <v>269</v>
      </c>
      <c r="L71" s="20" t="s">
        <v>161</v>
      </c>
      <c r="M71" s="21">
        <v>80</v>
      </c>
      <c r="N71" s="22" t="s">
        <v>265</v>
      </c>
      <c r="O71" s="21">
        <v>10</v>
      </c>
      <c r="P71" s="22" t="s">
        <v>162</v>
      </c>
    </row>
    <row r="72" ht="27" spans="1:16">
      <c r="A72" s="10"/>
      <c r="B72" s="11"/>
      <c r="C72" s="12"/>
      <c r="D72" s="13"/>
      <c r="E72" s="13"/>
      <c r="F72" s="13"/>
      <c r="G72" s="13"/>
      <c r="H72" s="13"/>
      <c r="I72" s="13" t="s">
        <v>170</v>
      </c>
      <c r="J72" s="13" t="s">
        <v>171</v>
      </c>
      <c r="K72" s="13" t="s">
        <v>270</v>
      </c>
      <c r="L72" s="24" t="s">
        <v>235</v>
      </c>
      <c r="M72" s="21" t="s">
        <v>236</v>
      </c>
      <c r="N72" s="22" t="s">
        <v>252</v>
      </c>
      <c r="O72" s="21">
        <v>10</v>
      </c>
      <c r="P72" s="22" t="s">
        <v>162</v>
      </c>
    </row>
    <row r="73" ht="27" spans="1:16">
      <c r="A73" s="10" t="s">
        <v>271</v>
      </c>
      <c r="B73" s="11" t="s">
        <v>122</v>
      </c>
      <c r="C73" s="12">
        <v>1000000</v>
      </c>
      <c r="D73" s="13" t="s">
        <v>272</v>
      </c>
      <c r="E73" s="13"/>
      <c r="F73" s="13"/>
      <c r="G73" s="13"/>
      <c r="H73" s="13"/>
      <c r="I73" s="13" t="s">
        <v>153</v>
      </c>
      <c r="J73" s="13" t="s">
        <v>159</v>
      </c>
      <c r="K73" s="13" t="s">
        <v>273</v>
      </c>
      <c r="L73" s="20" t="s">
        <v>161</v>
      </c>
      <c r="M73" s="21">
        <v>85</v>
      </c>
      <c r="N73" s="22" t="s">
        <v>233</v>
      </c>
      <c r="O73" s="21">
        <v>10</v>
      </c>
      <c r="P73" s="22" t="s">
        <v>162</v>
      </c>
    </row>
    <row r="74" spans="1:16">
      <c r="A74" s="10"/>
      <c r="B74" s="11"/>
      <c r="C74" s="12"/>
      <c r="D74" s="13"/>
      <c r="E74" s="13"/>
      <c r="F74" s="13"/>
      <c r="G74" s="13"/>
      <c r="H74" s="13"/>
      <c r="I74" s="13"/>
      <c r="J74" s="13" t="s">
        <v>163</v>
      </c>
      <c r="K74" s="13" t="s">
        <v>258</v>
      </c>
      <c r="L74" s="24" t="s">
        <v>235</v>
      </c>
      <c r="M74" s="21" t="s">
        <v>236</v>
      </c>
      <c r="N74" s="22" t="s">
        <v>132</v>
      </c>
      <c r="O74" s="21">
        <v>10</v>
      </c>
      <c r="P74" s="22" t="s">
        <v>162</v>
      </c>
    </row>
    <row r="75" ht="14.25" spans="1:16">
      <c r="A75" s="10"/>
      <c r="B75" s="11"/>
      <c r="C75" s="12"/>
      <c r="D75" s="13"/>
      <c r="E75" s="13"/>
      <c r="F75" s="13"/>
      <c r="G75" s="13"/>
      <c r="H75" s="13"/>
      <c r="I75" s="13"/>
      <c r="J75" s="13" t="s">
        <v>154</v>
      </c>
      <c r="K75" s="13" t="s">
        <v>155</v>
      </c>
      <c r="L75" s="20" t="s">
        <v>156</v>
      </c>
      <c r="M75" s="21">
        <v>100</v>
      </c>
      <c r="N75" s="22" t="s">
        <v>132</v>
      </c>
      <c r="O75" s="21">
        <v>10</v>
      </c>
      <c r="P75" s="22" t="s">
        <v>162</v>
      </c>
    </row>
    <row r="76" ht="14.25" spans="1:16">
      <c r="A76" s="10"/>
      <c r="B76" s="11"/>
      <c r="C76" s="12"/>
      <c r="D76" s="13"/>
      <c r="E76" s="13"/>
      <c r="F76" s="13"/>
      <c r="G76" s="13"/>
      <c r="H76" s="13"/>
      <c r="I76" s="13"/>
      <c r="J76" s="13" t="s">
        <v>165</v>
      </c>
      <c r="K76" s="13" t="s">
        <v>274</v>
      </c>
      <c r="L76" s="20" t="s">
        <v>156</v>
      </c>
      <c r="M76" s="21">
        <v>100</v>
      </c>
      <c r="N76" s="22" t="s">
        <v>275</v>
      </c>
      <c r="O76" s="21">
        <v>10</v>
      </c>
      <c r="P76" s="22" t="s">
        <v>158</v>
      </c>
    </row>
    <row r="77" ht="14.25" spans="1:16">
      <c r="A77" s="10"/>
      <c r="B77" s="11"/>
      <c r="C77" s="12"/>
      <c r="D77" s="13"/>
      <c r="E77" s="13"/>
      <c r="F77" s="13"/>
      <c r="G77" s="13"/>
      <c r="H77" s="13"/>
      <c r="I77" s="13" t="s">
        <v>167</v>
      </c>
      <c r="J77" s="13" t="s">
        <v>168</v>
      </c>
      <c r="K77" s="13" t="s">
        <v>276</v>
      </c>
      <c r="L77" s="20" t="s">
        <v>161</v>
      </c>
      <c r="M77" s="21">
        <v>80</v>
      </c>
      <c r="N77" s="22" t="s">
        <v>206</v>
      </c>
      <c r="O77" s="21">
        <v>10</v>
      </c>
      <c r="P77" s="22" t="s">
        <v>162</v>
      </c>
    </row>
    <row r="78" ht="27" spans="1:16">
      <c r="A78" s="10"/>
      <c r="B78" s="11"/>
      <c r="C78" s="12"/>
      <c r="D78" s="13"/>
      <c r="E78" s="13"/>
      <c r="F78" s="13"/>
      <c r="G78" s="13"/>
      <c r="H78" s="13"/>
      <c r="I78" s="13" t="s">
        <v>170</v>
      </c>
      <c r="J78" s="13" t="s">
        <v>171</v>
      </c>
      <c r="K78" s="13" t="s">
        <v>261</v>
      </c>
      <c r="L78" s="24" t="s">
        <v>235</v>
      </c>
      <c r="M78" s="21" t="s">
        <v>236</v>
      </c>
      <c r="N78" s="22" t="s">
        <v>206</v>
      </c>
      <c r="O78" s="21">
        <v>10</v>
      </c>
      <c r="P78" s="22" t="s">
        <v>162</v>
      </c>
    </row>
    <row r="79" ht="14.25" spans="1:16">
      <c r="A79" s="10" t="s">
        <v>277</v>
      </c>
      <c r="B79" s="11" t="s">
        <v>122</v>
      </c>
      <c r="C79" s="12">
        <v>3000000</v>
      </c>
      <c r="D79" s="13" t="s">
        <v>278</v>
      </c>
      <c r="E79" s="13" t="s">
        <v>279</v>
      </c>
      <c r="F79" s="13" t="s">
        <v>280</v>
      </c>
      <c r="G79" s="13" t="s">
        <v>281</v>
      </c>
      <c r="H79" s="13" t="s">
        <v>282</v>
      </c>
      <c r="I79" s="13" t="s">
        <v>153</v>
      </c>
      <c r="J79" s="13" t="s">
        <v>159</v>
      </c>
      <c r="K79" s="13" t="s">
        <v>283</v>
      </c>
      <c r="L79" s="20" t="s">
        <v>161</v>
      </c>
      <c r="M79" s="21">
        <v>85</v>
      </c>
      <c r="N79" s="22" t="s">
        <v>157</v>
      </c>
      <c r="O79" s="21">
        <v>10</v>
      </c>
      <c r="P79" s="22" t="s">
        <v>162</v>
      </c>
    </row>
    <row r="80" ht="27" spans="1:16">
      <c r="A80" s="10"/>
      <c r="B80" s="11"/>
      <c r="C80" s="12"/>
      <c r="D80" s="13"/>
      <c r="E80" s="13"/>
      <c r="F80" s="13"/>
      <c r="G80" s="13"/>
      <c r="H80" s="13"/>
      <c r="I80" s="13"/>
      <c r="J80" s="13" t="s">
        <v>165</v>
      </c>
      <c r="K80" s="13" t="s">
        <v>284</v>
      </c>
      <c r="L80" s="20" t="s">
        <v>161</v>
      </c>
      <c r="M80" s="21">
        <v>85</v>
      </c>
      <c r="N80" s="22" t="s">
        <v>157</v>
      </c>
      <c r="O80" s="21">
        <v>10</v>
      </c>
      <c r="P80" s="22" t="s">
        <v>162</v>
      </c>
    </row>
    <row r="81" ht="14.25" spans="1:16">
      <c r="A81" s="10"/>
      <c r="B81" s="11"/>
      <c r="C81" s="12"/>
      <c r="D81" s="13"/>
      <c r="E81" s="13"/>
      <c r="F81" s="13"/>
      <c r="G81" s="13"/>
      <c r="H81" s="13"/>
      <c r="I81" s="13"/>
      <c r="J81" s="13" t="s">
        <v>163</v>
      </c>
      <c r="K81" s="13" t="s">
        <v>285</v>
      </c>
      <c r="L81" s="20" t="s">
        <v>161</v>
      </c>
      <c r="M81" s="21">
        <v>85</v>
      </c>
      <c r="N81" s="22" t="s">
        <v>157</v>
      </c>
      <c r="O81" s="21">
        <v>15</v>
      </c>
      <c r="P81" s="22" t="s">
        <v>162</v>
      </c>
    </row>
    <row r="82" ht="14.25" spans="1:16">
      <c r="A82" s="10"/>
      <c r="B82" s="11"/>
      <c r="C82" s="12"/>
      <c r="D82" s="13"/>
      <c r="E82" s="13"/>
      <c r="F82" s="13"/>
      <c r="G82" s="13"/>
      <c r="H82" s="13"/>
      <c r="I82" s="13"/>
      <c r="J82" s="13" t="s">
        <v>154</v>
      </c>
      <c r="K82" s="13" t="s">
        <v>155</v>
      </c>
      <c r="L82" s="20" t="s">
        <v>156</v>
      </c>
      <c r="M82" s="21">
        <v>100</v>
      </c>
      <c r="N82" s="22" t="s">
        <v>157</v>
      </c>
      <c r="O82" s="21">
        <v>15</v>
      </c>
      <c r="P82" s="22" t="s">
        <v>158</v>
      </c>
    </row>
    <row r="83" ht="14.25" spans="1:16">
      <c r="A83" s="10"/>
      <c r="B83" s="11"/>
      <c r="C83" s="12"/>
      <c r="D83" s="13"/>
      <c r="E83" s="13"/>
      <c r="F83" s="13"/>
      <c r="G83" s="13"/>
      <c r="H83" s="13"/>
      <c r="I83" s="13" t="s">
        <v>167</v>
      </c>
      <c r="J83" s="13" t="s">
        <v>168</v>
      </c>
      <c r="K83" s="13" t="s">
        <v>286</v>
      </c>
      <c r="L83" s="20" t="s">
        <v>161</v>
      </c>
      <c r="M83" s="21">
        <v>90</v>
      </c>
      <c r="N83" s="22" t="s">
        <v>157</v>
      </c>
      <c r="O83" s="21">
        <v>20</v>
      </c>
      <c r="P83" s="22" t="s">
        <v>162</v>
      </c>
    </row>
    <row r="84" ht="27" spans="1:16">
      <c r="A84" s="10"/>
      <c r="B84" s="11"/>
      <c r="C84" s="12"/>
      <c r="D84" s="13"/>
      <c r="E84" s="13"/>
      <c r="F84" s="13"/>
      <c r="G84" s="13"/>
      <c r="H84" s="13"/>
      <c r="I84" s="13" t="s">
        <v>170</v>
      </c>
      <c r="J84" s="13" t="s">
        <v>171</v>
      </c>
      <c r="K84" s="13" t="s">
        <v>183</v>
      </c>
      <c r="L84" s="20" t="s">
        <v>161</v>
      </c>
      <c r="M84" s="21">
        <v>90</v>
      </c>
      <c r="N84" s="22" t="s">
        <v>157</v>
      </c>
      <c r="O84" s="21">
        <v>20</v>
      </c>
      <c r="P84" s="22" t="s">
        <v>162</v>
      </c>
    </row>
    <row r="85" ht="14.25" spans="1:16">
      <c r="A85" s="25"/>
      <c r="B85" s="25"/>
      <c r="C85" s="25"/>
      <c r="D85" s="25"/>
      <c r="E85" s="25"/>
      <c r="F85" s="25"/>
      <c r="G85" s="25"/>
      <c r="H85" s="25"/>
      <c r="I85" s="25"/>
      <c r="J85" s="25"/>
      <c r="K85" s="25"/>
      <c r="L85" s="25"/>
      <c r="M85" s="25"/>
      <c r="N85" s="25"/>
      <c r="O85" s="25"/>
      <c r="P85" s="25"/>
    </row>
    <row r="86" ht="14.25" spans="1:16">
      <c r="A86" s="25"/>
      <c r="B86" s="25"/>
      <c r="C86" s="25"/>
      <c r="D86" s="25"/>
      <c r="E86" s="25"/>
      <c r="F86" s="25"/>
      <c r="G86" s="25"/>
      <c r="H86" s="25"/>
      <c r="I86" s="25"/>
      <c r="J86" s="25"/>
      <c r="K86" s="25"/>
      <c r="L86" s="25"/>
      <c r="M86" s="25"/>
      <c r="N86" s="25"/>
      <c r="O86" s="25"/>
      <c r="P86" s="25"/>
    </row>
    <row r="87" ht="14.25" spans="1:16">
      <c r="A87" s="25"/>
      <c r="B87" s="25"/>
      <c r="C87" s="25"/>
      <c r="D87" s="25"/>
      <c r="E87" s="25"/>
      <c r="F87" s="25"/>
      <c r="G87" s="25"/>
      <c r="H87" s="25"/>
      <c r="I87" s="25"/>
      <c r="J87" s="25"/>
      <c r="K87" s="25"/>
      <c r="L87" s="25"/>
      <c r="M87" s="25"/>
      <c r="N87" s="25"/>
      <c r="O87" s="25"/>
      <c r="P87" s="25"/>
    </row>
    <row r="88" ht="14.25" spans="1:16">
      <c r="A88" s="25"/>
      <c r="B88" s="25"/>
      <c r="C88" s="25"/>
      <c r="D88" s="25"/>
      <c r="E88" s="25"/>
      <c r="F88" s="25"/>
      <c r="G88" s="25"/>
      <c r="H88" s="25"/>
      <c r="I88" s="25"/>
      <c r="J88" s="25"/>
      <c r="K88" s="25"/>
      <c r="L88" s="25"/>
      <c r="M88" s="25"/>
      <c r="N88" s="25"/>
      <c r="O88" s="25"/>
      <c r="P88" s="25"/>
    </row>
    <row r="89" ht="14.25" spans="1:16">
      <c r="A89" s="25"/>
      <c r="B89" s="25"/>
      <c r="C89" s="25"/>
      <c r="D89" s="25"/>
      <c r="E89" s="25"/>
      <c r="F89" s="25"/>
      <c r="G89" s="25"/>
      <c r="H89" s="25"/>
      <c r="I89" s="25"/>
      <c r="J89" s="25"/>
      <c r="K89" s="25"/>
      <c r="L89" s="25"/>
      <c r="M89" s="25"/>
      <c r="N89" s="25"/>
      <c r="O89" s="25"/>
      <c r="P89" s="25"/>
    </row>
  </sheetData>
  <mergeCells count="130">
    <mergeCell ref="A2:K2"/>
    <mergeCell ref="D4:H4"/>
    <mergeCell ref="A4:A5"/>
    <mergeCell ref="A7:A12"/>
    <mergeCell ref="A13:A18"/>
    <mergeCell ref="A19:A24"/>
    <mergeCell ref="A25:A30"/>
    <mergeCell ref="A31:A36"/>
    <mergeCell ref="A37:A42"/>
    <mergeCell ref="A43:A48"/>
    <mergeCell ref="A49:A54"/>
    <mergeCell ref="A55:A60"/>
    <mergeCell ref="A61:A66"/>
    <mergeCell ref="A67:A72"/>
    <mergeCell ref="A73:A78"/>
    <mergeCell ref="A79:A84"/>
    <mergeCell ref="B4:B5"/>
    <mergeCell ref="B7:B12"/>
    <mergeCell ref="B13:B18"/>
    <mergeCell ref="B19:B24"/>
    <mergeCell ref="B25:B30"/>
    <mergeCell ref="B31:B36"/>
    <mergeCell ref="B37:B42"/>
    <mergeCell ref="B43:B48"/>
    <mergeCell ref="B49:B54"/>
    <mergeCell ref="B55:B60"/>
    <mergeCell ref="B61:B66"/>
    <mergeCell ref="B67:B72"/>
    <mergeCell ref="B73:B78"/>
    <mergeCell ref="B79:B84"/>
    <mergeCell ref="C4:C5"/>
    <mergeCell ref="C7:C12"/>
    <mergeCell ref="C13:C18"/>
    <mergeCell ref="C19:C24"/>
    <mergeCell ref="C25:C30"/>
    <mergeCell ref="C31:C36"/>
    <mergeCell ref="C37:C42"/>
    <mergeCell ref="C43:C48"/>
    <mergeCell ref="C49:C54"/>
    <mergeCell ref="C55:C60"/>
    <mergeCell ref="C61:C66"/>
    <mergeCell ref="C67:C72"/>
    <mergeCell ref="C73:C78"/>
    <mergeCell ref="C79:C84"/>
    <mergeCell ref="D7:D12"/>
    <mergeCell ref="D13:D18"/>
    <mergeCell ref="D19:D24"/>
    <mergeCell ref="D25:D30"/>
    <mergeCell ref="D31:D36"/>
    <mergeCell ref="D37:D42"/>
    <mergeCell ref="D43:D48"/>
    <mergeCell ref="D49:D54"/>
    <mergeCell ref="D55:D60"/>
    <mergeCell ref="D61:D66"/>
    <mergeCell ref="D67:D72"/>
    <mergeCell ref="D73:D78"/>
    <mergeCell ref="D79:D84"/>
    <mergeCell ref="E7:E12"/>
    <mergeCell ref="E13:E18"/>
    <mergeCell ref="E19:E24"/>
    <mergeCell ref="E25:E30"/>
    <mergeCell ref="E31:E36"/>
    <mergeCell ref="E37:E42"/>
    <mergeCell ref="E43:E48"/>
    <mergeCell ref="E49:E54"/>
    <mergeCell ref="E55:E60"/>
    <mergeCell ref="E61:E66"/>
    <mergeCell ref="E67:E72"/>
    <mergeCell ref="E73:E78"/>
    <mergeCell ref="E79:E84"/>
    <mergeCell ref="F7:F12"/>
    <mergeCell ref="F13:F18"/>
    <mergeCell ref="F19:F24"/>
    <mergeCell ref="F25:F30"/>
    <mergeCell ref="F31:F36"/>
    <mergeCell ref="F37:F42"/>
    <mergeCell ref="F43:F48"/>
    <mergeCell ref="F49:F54"/>
    <mergeCell ref="F55:F60"/>
    <mergeCell ref="F61:F66"/>
    <mergeCell ref="F67:F72"/>
    <mergeCell ref="F73:F78"/>
    <mergeCell ref="F79:F84"/>
    <mergeCell ref="G7:G12"/>
    <mergeCell ref="G13:G18"/>
    <mergeCell ref="G19:G24"/>
    <mergeCell ref="G25:G30"/>
    <mergeCell ref="G31:G36"/>
    <mergeCell ref="G37:G42"/>
    <mergeCell ref="G43:G48"/>
    <mergeCell ref="G49:G54"/>
    <mergeCell ref="G55:G60"/>
    <mergeCell ref="G61:G66"/>
    <mergeCell ref="G67:G72"/>
    <mergeCell ref="G73:G78"/>
    <mergeCell ref="G79:G84"/>
    <mergeCell ref="H7:H12"/>
    <mergeCell ref="H13:H18"/>
    <mergeCell ref="H19:H24"/>
    <mergeCell ref="H25:H30"/>
    <mergeCell ref="H31:H36"/>
    <mergeCell ref="H37:H42"/>
    <mergeCell ref="H43:H48"/>
    <mergeCell ref="H49:H54"/>
    <mergeCell ref="H55:H60"/>
    <mergeCell ref="H61:H66"/>
    <mergeCell ref="H67:H72"/>
    <mergeCell ref="H73:H78"/>
    <mergeCell ref="H79:H84"/>
    <mergeCell ref="I4:I5"/>
    <mergeCell ref="I7:I10"/>
    <mergeCell ref="I13:I16"/>
    <mergeCell ref="I19:I22"/>
    <mergeCell ref="I25:I28"/>
    <mergeCell ref="I31:I34"/>
    <mergeCell ref="I37:I40"/>
    <mergeCell ref="I43:I46"/>
    <mergeCell ref="I49:I52"/>
    <mergeCell ref="I55:I58"/>
    <mergeCell ref="I61:I64"/>
    <mergeCell ref="I67:I70"/>
    <mergeCell ref="I73:I76"/>
    <mergeCell ref="I79:I82"/>
    <mergeCell ref="J4:J5"/>
    <mergeCell ref="K4:K5"/>
    <mergeCell ref="L4:L5"/>
    <mergeCell ref="M4:M5"/>
    <mergeCell ref="N4:N5"/>
    <mergeCell ref="O4:O5"/>
    <mergeCell ref="P4:P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vt:lpstr>
      <vt:lpstr>一般公共预算支出表</vt:lpstr>
      <vt:lpstr>一般公共预算基本支出表</vt:lpstr>
      <vt:lpstr>一般公共预算“三公”经费支出表</vt:lpstr>
      <vt:lpstr>政府性基金预算支出表</vt:lpstr>
      <vt:lpstr>政府性基金预算“三公”经费支出表</vt:lpstr>
      <vt:lpstr>部门收支总表</vt:lpstr>
      <vt:lpstr>部门收入总表</vt:lpstr>
      <vt:lpstr>部门支出总表</vt:lpstr>
      <vt:lpstr>项目支出效绩信息表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lyx</dc:creator>
  <cp:lastModifiedBy>Administrator</cp:lastModifiedBy>
  <dcterms:created xsi:type="dcterms:W3CDTF">2017-01-10T03:02:00Z</dcterms:created>
  <cp:lastPrinted>2018-02-05T07:46:00Z</cp:lastPrinted>
  <dcterms:modified xsi:type="dcterms:W3CDTF">2020-08-17T07:52:40Z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