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 tabRatio="879"/>
  </bookViews>
  <sheets>
    <sheet name="财政拨款收支总表" sheetId="1" r:id="rId1"/>
    <sheet name="一般公共预算支出表" sheetId="2" r:id="rId2"/>
    <sheet name="一般公共预算基本支出表" sheetId="3" r:id="rId3"/>
    <sheet name="一般公共预算“三公”经费支出表" sheetId="4" r:id="rId4"/>
    <sheet name="政府性基金预算支出表" sheetId="5" r:id="rId5"/>
    <sheet name="政府性基金预算“三公”经费支出表" sheetId="6" r:id="rId6"/>
    <sheet name="部门收支总表" sheetId="7" r:id="rId7"/>
    <sheet name="部门收入总表" sheetId="8" r:id="rId8"/>
    <sheet name="部门支出总表" sheetId="9" r:id="rId9"/>
    <sheet name="项目支出绩效信息表" sheetId="10" r:id="rId10"/>
    <sheet name="Sheet1" sheetId="11" r:id="rId11"/>
  </sheets>
  <definedNames>
    <definedName name="_xlnm.Print_Area" localSheetId="6">部门收支总表!$1:$34</definedName>
    <definedName name="_xlnm.Print_Area" localSheetId="9">项目支出绩效信息表!$A$1:$P$60</definedName>
    <definedName name="_xlnm.Print_Titles" localSheetId="9">项目支出绩效信息表!$1:$5</definedName>
  </definedNames>
  <calcPr calcId="144525" concurrentCalc="0"/>
</workbook>
</file>

<file path=xl/sharedStrings.xml><?xml version="1.0" encoding="utf-8"?>
<sst xmlns="http://schemas.openxmlformats.org/spreadsheetml/2006/main" count="314">
  <si>
    <t>附件1-1</t>
  </si>
  <si>
    <t>财政拨款收支总表</t>
  </si>
  <si>
    <t>部门：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</si>
  <si>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</si>
  <si>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</si>
  <si>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</si>
  <si>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</si>
  <si>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</si>
  <si>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</si>
  <si>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</si>
  <si>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</si>
  <si>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一、本年收入</t>
  </si>
  <si>
    <t>一、本年支出</t>
  </si>
  <si>
    <t>（一）一般公共预算拨款</t>
  </si>
  <si>
    <t>（一）一般公共服务支出(201)</t>
  </si>
  <si>
    <t>（二）政府性基金预算拨款</t>
  </si>
  <si>
    <t>（二）外交支出(202)</t>
  </si>
  <si>
    <t>（三）国防支出(203)</t>
  </si>
  <si>
    <t>（四）公共安全支出(204)</t>
  </si>
  <si>
    <t>（五）教育支出(205)</t>
  </si>
  <si>
    <t>（六）科学技术支出(206)</t>
  </si>
  <si>
    <t>（七）文化体育与传媒支出(207)</t>
  </si>
  <si>
    <t>（八）社会保障和就业支出(208)</t>
  </si>
  <si>
    <t>（九）社会保险基金支出(209)</t>
  </si>
  <si>
    <t>（十）医疗卫生与计划生育支出(210)</t>
  </si>
  <si>
    <t>（十一）节能环保支出(211)</t>
  </si>
  <si>
    <t>（十二）城乡社区支出(212)</t>
  </si>
  <si>
    <t>（十三）农林水支出(213)</t>
  </si>
  <si>
    <t>（十四）交通运输支出(214)</t>
  </si>
  <si>
    <t>（十五）资源勘探信息等支出(215)</t>
  </si>
  <si>
    <t>（十六）商业服务业等支出(216)</t>
  </si>
  <si>
    <t>（十七）金融支出(217)</t>
  </si>
  <si>
    <t>（十八）援助其他地区支出(219)</t>
  </si>
  <si>
    <t>（十九）国土海洋气象等支出(220)</t>
  </si>
  <si>
    <t>（二十）住房保障支出(221)</t>
  </si>
  <si>
    <t>（二十一）粮油物资储备支出(222)</t>
  </si>
  <si>
    <t>（二十二）预备费(227)</t>
  </si>
  <si>
    <t>（二十三）其它支出(229)</t>
  </si>
  <si>
    <t>（二十四）转移性支出(230)</t>
  </si>
  <si>
    <t>（二十五）债务还本支出(231)</t>
  </si>
  <si>
    <t>（二十六）债务付息支出(232)</t>
  </si>
  <si>
    <t>（二十七）债务发行费用支出(233)</t>
  </si>
  <si>
    <t>收入总计</t>
  </si>
  <si>
    <t>支出总计</t>
  </si>
  <si>
    <t>附件1-2</t>
  </si>
  <si>
    <t>一般公共预算支出表</t>
  </si>
  <si>
    <t>支出功能分类科目</t>
  </si>
  <si>
    <t>2020年预算数</t>
  </si>
  <si>
    <t>科目编码</t>
  </si>
  <si>
    <t>科目名称</t>
  </si>
  <si>
    <t>小计</t>
  </si>
  <si>
    <t>基本支出</t>
  </si>
  <si>
    <t>项目支出</t>
  </si>
  <si>
    <t>机关事业单位基本养老保险缴费支出</t>
  </si>
  <si>
    <t>其他优抚支出</t>
  </si>
  <si>
    <t>行政单位医疗</t>
  </si>
  <si>
    <t>事业单位医疗</t>
  </si>
  <si>
    <t>公务员医疗补助</t>
  </si>
  <si>
    <t>行政运行</t>
  </si>
  <si>
    <t>一般行政管理事务</t>
  </si>
  <si>
    <t>工程建设标准规范编制与监督</t>
  </si>
  <si>
    <t>其他城乡社区管理事务支出</t>
  </si>
  <si>
    <t>城乡社区规划与管理</t>
  </si>
  <si>
    <t>其他城乡社区公共设施支出</t>
  </si>
  <si>
    <t>建设市场管理与监督</t>
  </si>
  <si>
    <t>其它保障性安居工程支出</t>
  </si>
  <si>
    <t>住房公积金</t>
  </si>
  <si>
    <t>附件1-3</t>
  </si>
  <si>
    <t>一般公共预算基本支出表</t>
  </si>
  <si>
    <t>支出经济分类科目</t>
  </si>
  <si>
    <t>2020年基本支出</t>
  </si>
  <si>
    <t>人员经费</t>
  </si>
  <si>
    <t>公用经费</t>
  </si>
  <si>
    <t>基本工资</t>
  </si>
  <si>
    <t>津贴补贴</t>
  </si>
  <si>
    <t>奖金</t>
  </si>
  <si>
    <t>绩效工资</t>
  </si>
  <si>
    <t>机关事业单位基本养老保险缴费</t>
  </si>
  <si>
    <t>城镇职工基本医疗保险缴费</t>
  </si>
  <si>
    <t>公务员医疗补助缴费</t>
  </si>
  <si>
    <t>其他社会保障缴费</t>
  </si>
  <si>
    <t>其他工资福利支出</t>
  </si>
  <si>
    <t>办公费</t>
  </si>
  <si>
    <t>邮电费</t>
  </si>
  <si>
    <t>工会经费</t>
  </si>
  <si>
    <t>福利费</t>
  </si>
  <si>
    <t>公务用车运行维护费</t>
  </si>
  <si>
    <t>其他交通费用</t>
  </si>
  <si>
    <t>生活补助</t>
  </si>
  <si>
    <t>附件1-4</t>
  </si>
  <si>
    <t>一般公共预算“三公”经费支出表</t>
  </si>
  <si>
    <t>2019年预算数</t>
  </si>
  <si>
    <t>因公出国（境）费</t>
  </si>
  <si>
    <t>公务用车购置及运行费</t>
  </si>
  <si>
    <t>公务接待费</t>
  </si>
  <si>
    <t>公务用车购置费</t>
  </si>
  <si>
    <t>公务用车运行费</t>
  </si>
  <si>
    <t>附件1-5</t>
  </si>
  <si>
    <t>政府性基金预算支出表</t>
  </si>
  <si>
    <t>其他国有土地使用权出让收入</t>
  </si>
  <si>
    <t>附件1-6</t>
  </si>
  <si>
    <t>政府性基金预算“三公”经费支出表</t>
  </si>
  <si>
    <t>附件1-7</t>
  </si>
  <si>
    <t>部门收支总表</t>
  </si>
  <si>
    <t>收     入</t>
  </si>
  <si>
    <t>支     出</t>
  </si>
  <si>
    <t>项    目</t>
  </si>
  <si>
    <t>本年预算</t>
  </si>
  <si>
    <t>收 入 总 计</t>
  </si>
  <si>
    <t>支 出 总 计</t>
  </si>
  <si>
    <t>附件1-8</t>
  </si>
  <si>
    <t>部门收入总表</t>
  </si>
  <si>
    <t>预算部门</t>
  </si>
  <si>
    <t>总计</t>
  </si>
  <si>
    <t>用事业基金弥补收支差额</t>
  </si>
  <si>
    <t>上年结余结转</t>
  </si>
  <si>
    <t>本年收入合计</t>
  </si>
  <si>
    <t>一般公共预算收入</t>
  </si>
  <si>
    <t>政府性基金收入</t>
  </si>
  <si>
    <t>其他财政资金收入</t>
  </si>
  <si>
    <t>收回存量资金收入</t>
  </si>
  <si>
    <t>事业收入</t>
  </si>
  <si>
    <t>事业单位经营收入</t>
  </si>
  <si>
    <t>其他收入</t>
  </si>
  <si>
    <t>儋州市住房城乡建设局</t>
  </si>
  <si>
    <t>附件1-9</t>
  </si>
  <si>
    <t>部门支出总表</t>
  </si>
  <si>
    <t>本级</t>
  </si>
  <si>
    <t>下级</t>
  </si>
  <si>
    <t>工程建设标准规范编制与监管</t>
  </si>
  <si>
    <t>其他国有土地使用权出让收入安排的支出</t>
  </si>
  <si>
    <t>其他保障性安居工程支出</t>
  </si>
  <si>
    <t>·</t>
  </si>
  <si>
    <t>附件1-10</t>
  </si>
  <si>
    <t>项目支出绩效表</t>
  </si>
  <si>
    <t>预算年度：2020</t>
  </si>
  <si>
    <t>金额单位：</t>
  </si>
  <si>
    <t>元</t>
  </si>
  <si>
    <t>项目名称</t>
  </si>
  <si>
    <t>单位名称</t>
  </si>
  <si>
    <t>绩效目标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</si>
  <si>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</si>
  <si>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</si>
  <si>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</si>
  <si>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</si>
  <si>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</si>
  <si>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</si>
  <si>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</si>
  <si>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指标方向性</t>
  </si>
  <si>
    <t>目标1</t>
  </si>
  <si>
    <t>目标2</t>
  </si>
  <si>
    <t>目标3</t>
  </si>
  <si>
    <t>目标4</t>
  </si>
  <si>
    <t>目标5</t>
  </si>
  <si>
    <t>合计：</t>
  </si>
  <si>
    <t>T202207-综合工作经费-住建局本级</t>
  </si>
  <si>
    <t>212001-儋州市住房和城乡建设局本级</t>
  </si>
  <si>
    <t xml:space="preserve">  保障了单位工作的正常运转，也有力推进了单位日常工作的开展，并不断提高局机关业务办理水平及工作效率，加强了对上级机关的配合，也为广大群众提供了更优质的服务。</t>
  </si>
  <si>
    <t>无</t>
  </si>
  <si>
    <t xml:space="preserve">  产出指标</t>
  </si>
  <si>
    <t xml:space="preserve">  成本指标</t>
  </si>
  <si>
    <t>支持局机关后勤建设设施设备正常运转。</t>
  </si>
  <si>
    <t xml:space="preserve">  ≤</t>
  </si>
  <si>
    <t xml:space="preserve">  100</t>
  </si>
  <si>
    <t xml:space="preserve">  %</t>
  </si>
  <si>
    <t xml:space="preserve">  10</t>
  </si>
  <si>
    <t xml:space="preserve">  反向指标</t>
  </si>
  <si>
    <t xml:space="preserve">  时效指标</t>
  </si>
  <si>
    <t>及时推进了单位日常工作的开展，并不断提高局机关业务办理水平及工作效率，加强了对上级机关的配合。</t>
  </si>
  <si>
    <t xml:space="preserve">  ≥</t>
  </si>
  <si>
    <t xml:space="preserve">  90</t>
  </si>
  <si>
    <t xml:space="preserve">  正向指标</t>
  </si>
  <si>
    <t xml:space="preserve">  数量指标</t>
  </si>
  <si>
    <t>正常工作运转</t>
  </si>
  <si>
    <t xml:space="preserve">  ＝</t>
  </si>
  <si>
    <t xml:space="preserve">  质量指标</t>
  </si>
  <si>
    <t>保障人员按规定享受工资福利待遇</t>
  </si>
  <si>
    <t xml:space="preserve">  满意度指标</t>
  </si>
  <si>
    <t xml:space="preserve">  服务对象满意度指标</t>
  </si>
  <si>
    <t>为广大群众提供了更优质的服务。</t>
  </si>
  <si>
    <t xml:space="preserve">  85</t>
  </si>
  <si>
    <t xml:space="preserve">  25</t>
  </si>
  <si>
    <t xml:space="preserve">  效益指标</t>
  </si>
  <si>
    <t xml:space="preserve">  社会效益指标</t>
  </si>
  <si>
    <t>保障了单位工作的正常运转，也有力推进了单位日常工作的开展，并不断提高局机关业务办理水平及工作效率，加强了对上级机关的配合，也为广大群众提供了更优质的服务。</t>
  </si>
  <si>
    <t>T202225-三个高铁站运营管理经费</t>
  </si>
  <si>
    <t xml:space="preserve">  规范三个高铁站的日常管理</t>
  </si>
  <si>
    <t>物业行业标准执行</t>
  </si>
  <si>
    <t>项目运营及时率</t>
  </si>
  <si>
    <t>高铁站运营数量</t>
  </si>
  <si>
    <t xml:space="preserve">  3</t>
  </si>
  <si>
    <t xml:space="preserve">  个</t>
  </si>
  <si>
    <t>高铁站物业管理合格率</t>
  </si>
  <si>
    <t>高铁运维群众满意度</t>
  </si>
  <si>
    <t>保障三个高铁站日常工作。</t>
  </si>
  <si>
    <t>T204645-儋州市路灯绿色照明节能改造项目</t>
  </si>
  <si>
    <t xml:space="preserve">  儋州市路灯绿色照明节能改造项目</t>
  </si>
  <si>
    <t>按照合同的要求安装改造完成</t>
  </si>
  <si>
    <t>保障儋州市路灯日常照明率</t>
  </si>
  <si>
    <t xml:space="preserve">  80</t>
  </si>
  <si>
    <t>改造路灯总数量</t>
  </si>
  <si>
    <t xml:space="preserve">  3158</t>
  </si>
  <si>
    <t xml:space="preserve">  盏</t>
  </si>
  <si>
    <t>节能改造路灯验收合格率</t>
  </si>
  <si>
    <t>好儋州市路灯绿色照明节能改造项目工作</t>
  </si>
  <si>
    <t>保障儋州市路灯日常工作,为儋州亮化作出贡献</t>
  </si>
  <si>
    <t>T204648-儋州市东成镇钟楼整体管理</t>
  </si>
  <si>
    <t xml:space="preserve">  对钟楼进行日常运营管理，保障钟楼量化，为儋州亮化作贡献，提升城市品味。</t>
  </si>
  <si>
    <t>钟楼整体管理物业费及相关日常维护费用。</t>
  </si>
  <si>
    <t>工作日常完成率</t>
  </si>
  <si>
    <t>钟楼整体管理数量</t>
  </si>
  <si>
    <t xml:space="preserve">  1</t>
  </si>
  <si>
    <t>钟楼整体运维合格率</t>
  </si>
  <si>
    <t>对钟楼进行日常运营管理，保障钟楼量化，为儋州亮化作贡献，提升城市品味。</t>
  </si>
  <si>
    <t xml:space="preserve">  可持续影响指标</t>
  </si>
  <si>
    <t>保障儋东成镇钟楼整体管理日常工作,为儋州亮化作出贡献。</t>
  </si>
  <si>
    <t xml:space="preserve">  年</t>
  </si>
  <si>
    <t>T204656-消防审查验收专项经费</t>
  </si>
  <si>
    <t xml:space="preserve"> 确保消防设施正常运行，发挥有效安全预警灭火功能，保障国家财产免受损失和人民群众的安全；积极减少火宅危害，保障社会财产及人身安全。</t>
  </si>
  <si>
    <t>参照海南省政府采购评审专家劳务报酬标准。</t>
  </si>
  <si>
    <t>保证消防审查验收工作的科学性和效率性。</t>
  </si>
  <si>
    <t>复杂大型公建项目消防验收专家全年约20次、消防宣传4次、消防培训4次。</t>
  </si>
  <si>
    <t xml:space="preserve">  28</t>
  </si>
  <si>
    <t xml:space="preserve">  次</t>
  </si>
  <si>
    <t>建设工程消防验收评定规则、建设工程消防监督管理规定。</t>
  </si>
  <si>
    <t>积极减少火宅危害，保障社会财产及人身安全。</t>
  </si>
  <si>
    <t>确保消防设施正常运行，发挥有效安全预警灭火功能，保障国家财产免受损失和人民群众的安全。</t>
  </si>
  <si>
    <t>T204663-人民防空经费</t>
  </si>
  <si>
    <t>保障人防工作正常开展，按工作计划合理使用经费</t>
  </si>
  <si>
    <t>根据《关于加强和规范全省人民防空经费保障管理工作的通知》（琼财行〔2010〕2296号文件精神要求执行。</t>
  </si>
  <si>
    <t>保障人防管理工作及时性</t>
  </si>
  <si>
    <t>专业队伍演练1次、通信防空警报设施管理1次、宣传教育5次。</t>
  </si>
  <si>
    <t xml:space="preserve">  7</t>
  </si>
  <si>
    <t>通信防空警报设施管理验收合格率</t>
  </si>
  <si>
    <t>我市居民提供防空保障，促进城市居民生活质量的提升。</t>
  </si>
  <si>
    <t>针对专业队伍演练、通信防空警报设施管理、宣传教育等人防工作，为我市居民提供防空保障。</t>
  </si>
  <si>
    <t xml:space="preserve">  75</t>
  </si>
  <si>
    <t>T204676-儋州市城镇住房发展规划和保障性住房发展规划</t>
  </si>
  <si>
    <t xml:space="preserve"> 基于发展实际，完善配套设施，实现从“住有所居”向“住有宜居”转变。</t>
  </si>
  <si>
    <t>市场行业整体水平制定预算金额</t>
  </si>
  <si>
    <t>项目完成及时率</t>
  </si>
  <si>
    <t>城镇住房整体规划编制数</t>
  </si>
  <si>
    <t>规划验收合格率</t>
  </si>
  <si>
    <t>受益方满意度</t>
  </si>
  <si>
    <t>编制未来五年住房发展规划，提升城市整体发展。</t>
  </si>
  <si>
    <t>T204677-1993年林日耀被拆除房屋的安置补偿</t>
  </si>
  <si>
    <t xml:space="preserve">  解决1993年林日耀被拆除房屋的安置补偿问题。</t>
  </si>
  <si>
    <t>海南立城土地房地产评估有限公司对该项（儋房产证字第3218号）进行评估。</t>
  </si>
  <si>
    <t>补偿安置及时性</t>
  </si>
  <si>
    <t>安置补偿数量</t>
  </si>
  <si>
    <t>解决1993年林日耀被拆除房屋的安置补偿问题。</t>
  </si>
  <si>
    <t>安置人员满意度</t>
  </si>
  <si>
    <t>林日耀被拆除房屋的安置补偿。</t>
  </si>
  <si>
    <t>T204634-2020工程规范管理费</t>
  </si>
  <si>
    <t>212006-儋州市建设工程质量安全监督站</t>
  </si>
  <si>
    <t xml:space="preserve">  整个儋州市政区域内建设工程监督工作</t>
  </si>
  <si>
    <t xml:space="preserve">  整个儋州市政区域内建设工程安全监督管理</t>
  </si>
  <si>
    <t xml:space="preserve">  儋州市政区域内人防工程的质量监督工作</t>
  </si>
  <si>
    <t>开展监督工作成本控制率</t>
  </si>
  <si>
    <t>开展监督工作及时性</t>
  </si>
  <si>
    <t xml:space="preserve">  定性</t>
  </si>
  <si>
    <t>优良中低差</t>
  </si>
  <si>
    <t xml:space="preserve">  </t>
  </si>
  <si>
    <t xml:space="preserve">  20</t>
  </si>
  <si>
    <t>工程规范管理次数</t>
  </si>
  <si>
    <t xml:space="preserve">  50</t>
  </si>
  <si>
    <t xml:space="preserve">  15</t>
  </si>
  <si>
    <t>工程监督后工程通过率</t>
  </si>
  <si>
    <t>服务对象满意率</t>
  </si>
  <si>
    <t xml:space="preserve">  95</t>
  </si>
  <si>
    <t>监督工作完成率</t>
  </si>
  <si>
    <t>R201125-保障性住房综合建设管理经费</t>
  </si>
  <si>
    <t>212008-儋州市保障性住房建设管理服务中心</t>
  </si>
  <si>
    <t xml:space="preserve">  支付办公费</t>
  </si>
  <si>
    <t xml:space="preserve">  支付水电费</t>
  </si>
  <si>
    <t xml:space="preserve">  支付维修维护费</t>
  </si>
  <si>
    <t xml:space="preserve">  支付通讯网租赁费</t>
  </si>
  <si>
    <t xml:space="preserve">  支付印刷费</t>
  </si>
  <si>
    <t>成本控制率</t>
  </si>
  <si>
    <t>采购及时性</t>
  </si>
  <si>
    <t xml:space="preserve">  5</t>
  </si>
  <si>
    <t>印刷费</t>
  </si>
  <si>
    <t xml:space="preserve">  8</t>
  </si>
  <si>
    <t xml:space="preserve">  万元</t>
  </si>
  <si>
    <t>使用率</t>
  </si>
  <si>
    <t>单位工作人员满意度</t>
  </si>
  <si>
    <t xml:space="preserve"> 优良中低差</t>
  </si>
  <si>
    <t xml:space="preserve">  经济效益指标</t>
  </si>
  <si>
    <t>达标率</t>
  </si>
  <si>
    <t xml:space="preserve">  ＞</t>
  </si>
  <si>
    <t xml:space="preserve">  30</t>
  </si>
  <si>
    <t>T000126-公租房和廉租房管理维护支出</t>
  </si>
  <si>
    <t xml:space="preserve">  渗水、房屋屋面补漏管道维修维护</t>
  </si>
  <si>
    <t xml:space="preserve">  租赁费</t>
  </si>
  <si>
    <t xml:space="preserve">  劳务费</t>
  </si>
  <si>
    <t xml:space="preserve">  委托业务费</t>
  </si>
  <si>
    <t xml:space="preserve">  其他对个人和家庭的补助</t>
  </si>
  <si>
    <t>成本使用率</t>
  </si>
  <si>
    <t>维修及时性</t>
  </si>
  <si>
    <t>屋面补漏数量</t>
  </si>
  <si>
    <t>维修维护合格率</t>
  </si>
  <si>
    <t xml:space="preserve">  套</t>
  </si>
  <si>
    <t>群众满意度</t>
  </si>
  <si>
    <t>补漏复发率</t>
  </si>
  <si>
    <t>T204530-城市建设档案管理城建档案馆</t>
  </si>
  <si>
    <t>212009-儋州市城建档案馆</t>
  </si>
  <si>
    <t xml:space="preserve">  执行国家有关法律法规，拟定本市有关城建档案管理的法规、制度、办法                </t>
  </si>
  <si>
    <t xml:space="preserve">  管理各类城建档案资料和开发利用城市建设信息资源</t>
  </si>
  <si>
    <t xml:space="preserve">  按照支出标准执行</t>
  </si>
  <si>
    <t xml:space="preserve">  完成工作任务及时率</t>
  </si>
  <si>
    <t xml:space="preserve">  完成全年工作任务</t>
  </si>
  <si>
    <t xml:space="preserve">  工作任务质量达标率</t>
  </si>
  <si>
    <t xml:space="preserve">  利用我馆馆存档案的社会各界人士对我馆业务工作满意度</t>
  </si>
  <si>
    <t xml:space="preserve">  保障单位工作正常运行，完成全年工作任务。利用掌握的信息为城市的建设提供服务，满足社会需求
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</si>
</sst>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#,##0.00_ "/>
    <numFmt numFmtId="177" formatCode="0.00_ "/>
  </numFmts>
  <fonts count="3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22"/>
      <color indexed="8"/>
      <name val="宋体"/>
      <charset val="134"/>
    </font>
    <font>
      <b/>
      <sz val="22"/>
      <name val="宋体"/>
      <charset val="134"/>
    </font>
    <font>
      <sz val="12"/>
      <color indexed="8"/>
      <name val="Dialog"/>
      <charset val="134"/>
    </font>
    <font>
      <sz val="12"/>
      <name val="Dialog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1"/>
      <color indexed="12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0"/>
      <color indexed="63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11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9" borderId="15" applyNumberFormat="0" applyAlignment="0" applyProtection="0">
      <alignment vertical="center"/>
    </xf>
    <xf numFmtId="0" fontId="33" fillId="9" borderId="17" applyNumberFormat="0" applyAlignment="0" applyProtection="0">
      <alignment vertical="center"/>
    </xf>
    <xf numFmtId="0" fontId="28" fillId="19" borderId="18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" fillId="0" borderId="0"/>
  </cellStyleXfs>
  <cellXfs count="94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2" borderId="0" xfId="0" applyFont="1" applyFill="1" applyBorder="1" applyAlignment="1"/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49" fontId="10" fillId="0" borderId="1" xfId="0" applyNumberFormat="1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>
      <alignment horizontal="center" vertical="center" wrapText="1" shrinkToFit="1"/>
    </xf>
    <xf numFmtId="4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 shrinkToFit="1"/>
    </xf>
    <xf numFmtId="49" fontId="3" fillId="2" borderId="1" xfId="0" applyNumberFormat="1" applyFont="1" applyFill="1" applyBorder="1" applyAlignment="1">
      <alignment horizontal="center" vertical="center" wrapText="1" shrinkToFit="1"/>
    </xf>
    <xf numFmtId="49" fontId="2" fillId="3" borderId="2" xfId="0" applyNumberFormat="1" applyFont="1" applyFill="1" applyBorder="1" applyAlignment="1">
      <alignment horizontal="left" vertical="center" wrapText="1" shrinkToFit="1"/>
    </xf>
    <xf numFmtId="49" fontId="1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49" fontId="11" fillId="2" borderId="0" xfId="0" applyNumberFormat="1" applyFont="1" applyFill="1" applyBorder="1" applyAlignment="1">
      <alignment horizontal="right" vertical="center" wrapText="1" shrinkToFit="1"/>
    </xf>
    <xf numFmtId="49" fontId="11" fillId="2" borderId="0" xfId="0" applyNumberFormat="1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left" vertical="center"/>
    </xf>
    <xf numFmtId="49" fontId="2" fillId="3" borderId="2" xfId="0" applyNumberFormat="1" applyFont="1" applyFill="1" applyBorder="1" applyAlignment="1">
      <alignment horizontal="center" vertical="center" wrapText="1" shrinkToFit="1"/>
    </xf>
    <xf numFmtId="49" fontId="2" fillId="3" borderId="2" xfId="0" applyNumberFormat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0" fontId="0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Font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3" xfId="0" applyNumberFormat="1" applyFont="1" applyFill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76" fontId="12" fillId="0" borderId="1" xfId="0" applyNumberFormat="1" applyFont="1" applyFill="1" applyBorder="1">
      <alignment vertical="center"/>
    </xf>
    <xf numFmtId="176" fontId="0" fillId="0" borderId="1" xfId="0" applyNumberFormat="1" applyBorder="1">
      <alignment vertical="center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Font="1" applyAlignment="1">
      <alignment wrapText="1"/>
    </xf>
    <xf numFmtId="4" fontId="4" fillId="0" borderId="0" xfId="0" applyNumberFormat="1" applyFont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>
      <alignment vertical="center"/>
    </xf>
    <xf numFmtId="43" fontId="0" fillId="0" borderId="1" xfId="0" applyNumberFormat="1" applyBorder="1">
      <alignment vertical="center"/>
    </xf>
    <xf numFmtId="176" fontId="12" fillId="0" borderId="1" xfId="0" applyNumberFormat="1" applyFont="1" applyBorder="1">
      <alignment vertical="center"/>
    </xf>
    <xf numFmtId="0" fontId="0" fillId="0" borderId="9" xfId="0" applyBorder="1" applyAlignment="1">
      <alignment horizontal="right" vertical="center"/>
    </xf>
    <xf numFmtId="0" fontId="12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right" vertical="center"/>
    </xf>
    <xf numFmtId="49" fontId="8" fillId="3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3" fillId="0" borderId="1" xfId="49" applyNumberFormat="1" applyFont="1" applyFill="1" applyBorder="1" applyAlignment="1">
      <alignment horizontal="left" vertical="center"/>
    </xf>
    <xf numFmtId="49" fontId="3" fillId="3" borderId="1" xfId="0" applyNumberFormat="1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horizontal="left" vertical="center"/>
    </xf>
    <xf numFmtId="0" fontId="12" fillId="0" borderId="1" xfId="0" applyFont="1" applyBorder="1">
      <alignment vertical="center"/>
    </xf>
    <xf numFmtId="0" fontId="0" fillId="0" borderId="0" xfId="0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0" borderId="0" xfId="0" applyFont="1">
      <alignment vertical="center"/>
    </xf>
    <xf numFmtId="0" fontId="3" fillId="0" borderId="1" xfId="0" applyNumberFormat="1" applyFont="1" applyFill="1" applyBorder="1" applyAlignment="1">
      <alignment horizontal="left" vertical="center" wrapText="1"/>
    </xf>
    <xf numFmtId="177" fontId="3" fillId="0" borderId="1" xfId="0" applyNumberFormat="1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43" fontId="12" fillId="0" borderId="1" xfId="8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>
      <alignment vertical="center"/>
    </xf>
    <xf numFmtId="176" fontId="0" fillId="0" borderId="11" xfId="0" applyNumberFormat="1" applyBorder="1">
      <alignment vertical="center"/>
    </xf>
    <xf numFmtId="0" fontId="12" fillId="0" borderId="11" xfId="0" applyFont="1" applyFill="1" applyBorder="1" applyAlignment="1">
      <alignment horizontal="left" vertical="center"/>
    </xf>
    <xf numFmtId="0" fontId="12" fillId="0" borderId="11" xfId="0" applyFont="1" applyFill="1" applyBorder="1">
      <alignment vertical="center"/>
    </xf>
    <xf numFmtId="176" fontId="12" fillId="0" borderId="11" xfId="0" applyNumberFormat="1" applyFont="1" applyFill="1" applyBorder="1">
      <alignment vertical="center"/>
    </xf>
    <xf numFmtId="43" fontId="3" fillId="0" borderId="1" xfId="8" applyFont="1" applyFill="1" applyBorder="1" applyAlignment="1">
      <alignment horizontal="right" vertical="center"/>
    </xf>
    <xf numFmtId="0" fontId="14" fillId="3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43" fontId="12" fillId="0" borderId="1" xfId="8" applyFont="1" applyFill="1" applyBorder="1">
      <alignment vertical="center"/>
    </xf>
    <xf numFmtId="0" fontId="0" fillId="0" borderId="0" xfId="0" applyBorder="1" applyAlignment="1">
      <alignment horizontal="right" vertical="center"/>
    </xf>
    <xf numFmtId="49" fontId="2" fillId="3" borderId="1" xfId="49" applyNumberFormat="1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8"/>
  <sheetViews>
    <sheetView tabSelected="1" workbookViewId="0">
      <selection activeCell="A1" sqref="A1"/>
    </sheetView>
  </sheetViews>
  <sheetFormatPr defaultColWidth="9" defaultRowHeight="24.9" customHeight="1" outlineLevelCol="5"/>
  <cols>
    <col min="1" max="1" width="28.1083333333333" customWidth="1"/>
    <col min="2" max="2" width="15.8833333333333" customWidth="1"/>
    <col min="3" max="3" width="32.1083333333333" customWidth="1"/>
    <col min="4" max="4" width="17.1083333333333" customWidth="1"/>
    <col min="5" max="5" width="18.1083333333333" customWidth="1"/>
    <col min="6" max="6" width="17.775" customWidth="1"/>
  </cols>
  <sheetData>
    <row r="1" ht="24.75" customHeight="1" spans="1:1">
      <c r="A1" t="s">
        <v>0</v>
      </c>
    </row>
    <row r="2" ht="39" customHeight="1" spans="1:6">
      <c r="A2" s="35" t="s">
        <v>1</v>
      </c>
      <c r="B2" s="35"/>
      <c r="C2" s="35"/>
      <c r="D2" s="35"/>
      <c r="E2" s="35"/>
      <c r="F2" s="35"/>
    </row>
    <row r="3" ht="26.25" customHeight="1" spans="1:6">
      <c r="A3" s="36" t="s">
        <v>2</v>
      </c>
      <c r="B3" s="35"/>
      <c r="C3" s="35"/>
      <c r="D3" s="35"/>
      <c r="E3" s="35"/>
      <c r="F3" s="91" t="s">
        <v>3</v>
      </c>
    </row>
    <row r="4" customHeight="1" spans="1:6">
      <c r="A4" s="41" t="s">
        <v>4</v>
      </c>
      <c r="B4" s="41"/>
      <c r="C4" s="41" t="s">
        <v>5</v>
      </c>
      <c r="D4" s="41"/>
      <c r="E4" s="41"/>
      <c r="F4" s="41"/>
    </row>
    <row r="5" customHeight="1" spans="1:6">
      <c r="A5" s="41" t="s">
        <v>6</v>
      </c>
      <c r="B5" s="41" t="s">
        <v>7</v>
      </c>
      <c r="C5" s="41" t="s">
        <v>6</v>
      </c>
      <c r="D5" s="41" t="s">
        <v>8</v>
      </c>
      <c r="E5" s="41" t="s">
        <v>9</v>
      </c>
      <c r="F5" s="41" t="s">
        <v>10</v>
      </c>
    </row>
    <row r="6" customHeight="1" spans="1:6">
      <c r="A6" s="55" t="s">
        <v>11</v>
      </c>
      <c r="B6" s="44"/>
      <c r="C6" s="55" t="s">
        <v>12</v>
      </c>
      <c r="D6" s="44"/>
      <c r="E6" s="44"/>
      <c r="F6" s="44"/>
    </row>
    <row r="7" customHeight="1" spans="1:6">
      <c r="A7" s="55" t="s">
        <v>13</v>
      </c>
      <c r="B7" s="44">
        <v>16518318.2</v>
      </c>
      <c r="C7" s="92" t="s">
        <v>14</v>
      </c>
      <c r="D7" s="44">
        <f t="shared" ref="D7:D18" si="0">E7+F7</f>
        <v>0</v>
      </c>
      <c r="E7" s="44"/>
      <c r="F7" s="44"/>
    </row>
    <row r="8" customHeight="1" spans="1:6">
      <c r="A8" s="55" t="s">
        <v>15</v>
      </c>
      <c r="B8" s="44">
        <v>3000000</v>
      </c>
      <c r="C8" s="92" t="s">
        <v>16</v>
      </c>
      <c r="D8" s="44">
        <f t="shared" si="0"/>
        <v>0</v>
      </c>
      <c r="E8" s="44"/>
      <c r="F8" s="44"/>
    </row>
    <row r="9" customHeight="1" spans="1:6">
      <c r="A9" s="55"/>
      <c r="B9" s="44"/>
      <c r="C9" s="92" t="s">
        <v>17</v>
      </c>
      <c r="D9" s="44">
        <f t="shared" si="0"/>
        <v>0</v>
      </c>
      <c r="E9" s="44"/>
      <c r="F9" s="44"/>
    </row>
    <row r="10" customHeight="1" spans="1:6">
      <c r="A10" s="55"/>
      <c r="B10" s="44"/>
      <c r="C10" s="92" t="s">
        <v>18</v>
      </c>
      <c r="D10" s="44">
        <f t="shared" si="0"/>
        <v>0</v>
      </c>
      <c r="E10" s="44"/>
      <c r="F10" s="44"/>
    </row>
    <row r="11" customHeight="1" spans="1:6">
      <c r="A11" s="55"/>
      <c r="B11" s="44"/>
      <c r="C11" s="92" t="s">
        <v>19</v>
      </c>
      <c r="D11" s="44">
        <f t="shared" si="0"/>
        <v>0</v>
      </c>
      <c r="E11" s="44"/>
      <c r="F11" s="44"/>
    </row>
    <row r="12" customHeight="1" spans="1:6">
      <c r="A12" s="55"/>
      <c r="B12" s="44"/>
      <c r="C12" s="92" t="s">
        <v>20</v>
      </c>
      <c r="D12" s="44">
        <f t="shared" si="0"/>
        <v>0</v>
      </c>
      <c r="E12" s="44"/>
      <c r="F12" s="44"/>
    </row>
    <row r="13" customHeight="1" spans="1:6">
      <c r="A13" s="55"/>
      <c r="B13" s="44"/>
      <c r="C13" s="92" t="s">
        <v>21</v>
      </c>
      <c r="D13" s="44">
        <f t="shared" si="0"/>
        <v>0</v>
      </c>
      <c r="E13" s="44"/>
      <c r="F13" s="44"/>
    </row>
    <row r="14" customHeight="1" spans="1:6">
      <c r="A14" s="55"/>
      <c r="B14" s="44"/>
      <c r="C14" s="64" t="s">
        <v>22</v>
      </c>
      <c r="D14" s="43">
        <f t="shared" si="0"/>
        <v>605827.1</v>
      </c>
      <c r="E14" s="66">
        <f>221709+20808+236263.7+102084.5+24961.9</f>
        <v>605827.1</v>
      </c>
      <c r="F14" s="44"/>
    </row>
    <row r="15" customHeight="1" spans="1:6">
      <c r="A15" s="55"/>
      <c r="B15" s="44"/>
      <c r="C15" s="92" t="s">
        <v>23</v>
      </c>
      <c r="D15" s="44">
        <f t="shared" si="0"/>
        <v>0</v>
      </c>
      <c r="E15" s="93"/>
      <c r="F15" s="44"/>
    </row>
    <row r="16" customHeight="1" spans="1:6">
      <c r="A16" s="55"/>
      <c r="B16" s="44"/>
      <c r="C16" s="92" t="s">
        <v>24</v>
      </c>
      <c r="D16" s="44">
        <f t="shared" si="0"/>
        <v>706560.3</v>
      </c>
      <c r="E16" s="93">
        <f>117782.9+158566.1+125515.1+154192.8+54232.4+66736.8+13261+16273.2</f>
        <v>706560.3</v>
      </c>
      <c r="F16" s="44"/>
    </row>
    <row r="17" customHeight="1" spans="1:6">
      <c r="A17" s="55"/>
      <c r="B17" s="44"/>
      <c r="C17" s="92" t="s">
        <v>25</v>
      </c>
      <c r="D17" s="44">
        <f t="shared" si="0"/>
        <v>0</v>
      </c>
      <c r="E17" s="93"/>
      <c r="F17" s="44"/>
    </row>
    <row r="18" customHeight="1" spans="1:6">
      <c r="A18" s="55"/>
      <c r="B18" s="44"/>
      <c r="C18" s="64" t="s">
        <v>26</v>
      </c>
      <c r="D18" s="43">
        <f t="shared" si="0"/>
        <v>15831008.1</v>
      </c>
      <c r="E18" s="66">
        <v>12831008.1</v>
      </c>
      <c r="F18" s="43">
        <v>3000000</v>
      </c>
    </row>
    <row r="19" customHeight="1" spans="1:6">
      <c r="A19" s="55"/>
      <c r="B19" s="44"/>
      <c r="C19" s="92" t="s">
        <v>27</v>
      </c>
      <c r="D19" s="44">
        <f t="shared" ref="D19:D33" si="1">E19+F19</f>
        <v>0</v>
      </c>
      <c r="E19" s="93"/>
      <c r="F19" s="44"/>
    </row>
    <row r="20" customHeight="1" spans="1:6">
      <c r="A20" s="55"/>
      <c r="B20" s="44"/>
      <c r="C20" s="92" t="s">
        <v>28</v>
      </c>
      <c r="D20" s="44">
        <f t="shared" si="1"/>
        <v>0</v>
      </c>
      <c r="E20" s="93"/>
      <c r="F20" s="44"/>
    </row>
    <row r="21" customHeight="1" spans="1:6">
      <c r="A21" s="55"/>
      <c r="B21" s="44"/>
      <c r="C21" s="92" t="s">
        <v>29</v>
      </c>
      <c r="D21" s="44">
        <f t="shared" si="1"/>
        <v>0</v>
      </c>
      <c r="E21" s="93"/>
      <c r="F21" s="44"/>
    </row>
    <row r="22" customHeight="1" spans="1:6">
      <c r="A22" s="55"/>
      <c r="B22" s="44"/>
      <c r="C22" s="92" t="s">
        <v>30</v>
      </c>
      <c r="D22" s="44">
        <f t="shared" si="1"/>
        <v>0</v>
      </c>
      <c r="E22" s="93"/>
      <c r="F22" s="44"/>
    </row>
    <row r="23" customHeight="1" spans="1:6">
      <c r="A23" s="55"/>
      <c r="B23" s="44"/>
      <c r="C23" s="92" t="s">
        <v>31</v>
      </c>
      <c r="D23" s="44">
        <f t="shared" si="1"/>
        <v>0</v>
      </c>
      <c r="E23" s="93"/>
      <c r="F23" s="44"/>
    </row>
    <row r="24" customHeight="1" spans="1:6">
      <c r="A24" s="55"/>
      <c r="B24" s="44"/>
      <c r="C24" s="92" t="s">
        <v>32</v>
      </c>
      <c r="D24" s="44">
        <f t="shared" si="1"/>
        <v>0</v>
      </c>
      <c r="E24" s="93"/>
      <c r="F24" s="44"/>
    </row>
    <row r="25" customHeight="1" spans="1:6">
      <c r="A25" s="55"/>
      <c r="B25" s="44"/>
      <c r="C25" s="92" t="s">
        <v>33</v>
      </c>
      <c r="D25" s="44">
        <f t="shared" si="1"/>
        <v>0</v>
      </c>
      <c r="E25" s="93"/>
      <c r="F25" s="44"/>
    </row>
    <row r="26" customHeight="1" spans="1:6">
      <c r="A26" s="55"/>
      <c r="B26" s="44"/>
      <c r="C26" s="64" t="s">
        <v>34</v>
      </c>
      <c r="D26" s="43">
        <f t="shared" si="1"/>
        <v>2374922.7</v>
      </c>
      <c r="E26" s="66">
        <f>190279.3+185031.4+80084.2+19527.8+100000+1685400+114600</f>
        <v>2374922.7</v>
      </c>
      <c r="F26" s="43"/>
    </row>
    <row r="27" customHeight="1" spans="1:6">
      <c r="A27" s="55"/>
      <c r="B27" s="44"/>
      <c r="C27" s="92" t="s">
        <v>35</v>
      </c>
      <c r="D27" s="44">
        <f t="shared" si="1"/>
        <v>0</v>
      </c>
      <c r="E27" s="44"/>
      <c r="F27" s="44"/>
    </row>
    <row r="28" customHeight="1" spans="1:6">
      <c r="A28" s="55"/>
      <c r="B28" s="44"/>
      <c r="C28" s="92" t="s">
        <v>36</v>
      </c>
      <c r="D28" s="44">
        <f t="shared" si="1"/>
        <v>0</v>
      </c>
      <c r="E28" s="44"/>
      <c r="F28" s="44"/>
    </row>
    <row r="29" customHeight="1" spans="1:6">
      <c r="A29" s="55"/>
      <c r="B29" s="44"/>
      <c r="C29" s="92" t="s">
        <v>37</v>
      </c>
      <c r="D29" s="44">
        <f t="shared" si="1"/>
        <v>0</v>
      </c>
      <c r="E29" s="44"/>
      <c r="F29" s="44"/>
    </row>
    <row r="30" customHeight="1" spans="1:6">
      <c r="A30" s="55"/>
      <c r="B30" s="44"/>
      <c r="C30" s="92" t="s">
        <v>38</v>
      </c>
      <c r="D30" s="44">
        <f t="shared" si="1"/>
        <v>0</v>
      </c>
      <c r="E30" s="44"/>
      <c r="F30" s="44"/>
    </row>
    <row r="31" customHeight="1" spans="1:6">
      <c r="A31" s="55"/>
      <c r="B31" s="44"/>
      <c r="C31" s="92" t="s">
        <v>39</v>
      </c>
      <c r="D31" s="44">
        <f t="shared" si="1"/>
        <v>0</v>
      </c>
      <c r="E31" s="44"/>
      <c r="F31" s="44"/>
    </row>
    <row r="32" customHeight="1" spans="1:6">
      <c r="A32" s="55"/>
      <c r="B32" s="44"/>
      <c r="C32" s="92" t="s">
        <v>40</v>
      </c>
      <c r="D32" s="44">
        <f t="shared" si="1"/>
        <v>0</v>
      </c>
      <c r="E32" s="44"/>
      <c r="F32" s="44"/>
    </row>
    <row r="33" ht="39" customHeight="1" spans="1:6">
      <c r="A33" s="55"/>
      <c r="B33" s="44"/>
      <c r="C33" s="92" t="s">
        <v>41</v>
      </c>
      <c r="D33" s="44">
        <f t="shared" si="1"/>
        <v>0</v>
      </c>
      <c r="E33" s="44"/>
      <c r="F33" s="44"/>
    </row>
    <row r="34" ht="53.1" customHeight="1" spans="1:6">
      <c r="A34" s="55" t="s">
        <v>42</v>
      </c>
      <c r="B34" s="44">
        <f>B7+B8</f>
        <v>19518318.2</v>
      </c>
      <c r="C34" s="92" t="s">
        <v>43</v>
      </c>
      <c r="D34" s="44">
        <f t="shared" ref="D34:F34" si="2">SUM(D6:D33)</f>
        <v>19518318.2</v>
      </c>
      <c r="E34" s="44">
        <f t="shared" si="2"/>
        <v>16518318.2</v>
      </c>
      <c r="F34" s="44">
        <f t="shared" si="2"/>
        <v>3000000</v>
      </c>
    </row>
    <row r="38" customHeight="1" spans="3:4">
      <c r="C38">
        <f>B34/F18</f>
        <v>6.50610606666667</v>
      </c>
      <c r="D38">
        <f>F18/B34</f>
        <v>0.153701767194266</v>
      </c>
    </row>
  </sheetData>
  <mergeCells count="3">
    <mergeCell ref="A2:F2"/>
    <mergeCell ref="A4:B4"/>
    <mergeCell ref="C4:F4"/>
  </mergeCells>
  <printOptions horizontalCentered="1"/>
  <pageMargins left="0.0388888888888889" right="0.0388888888888889" top="0.747916666666667" bottom="0.747916666666667" header="0.313888888888889" footer="0.313888888888889"/>
  <pageSetup paperSize="9" scale="7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topLeftCell="A13" workbookViewId="0">
      <selection activeCell="E26" sqref="E26"/>
    </sheetView>
  </sheetViews>
  <sheetFormatPr defaultColWidth="15.6666666666667" defaultRowHeight="24.9" customHeight="1" outlineLevelCol="5"/>
  <cols>
    <col min="1" max="1" width="15.6666666666667" style="72"/>
    <col min="2" max="2" width="20.775" customWidth="1"/>
    <col min="3" max="3" width="17.1083333333333"/>
    <col min="4" max="4" width="16"/>
    <col min="5" max="5" width="17.1083333333333"/>
  </cols>
  <sheetData>
    <row r="1" customHeight="1" spans="1:1">
      <c r="A1" t="s">
        <v>44</v>
      </c>
    </row>
    <row r="2" customHeight="1" spans="1:5">
      <c r="A2" s="35" t="s">
        <v>45</v>
      </c>
      <c r="B2" s="35"/>
      <c r="C2" s="35"/>
      <c r="D2" s="35"/>
      <c r="E2" s="35"/>
    </row>
    <row r="3" customHeight="1" spans="1:5">
      <c r="A3" s="36" t="s">
        <v>2</v>
      </c>
      <c r="B3" s="35"/>
      <c r="C3" s="35"/>
      <c r="D3" s="35"/>
      <c r="E3" s="47" t="s">
        <v>3</v>
      </c>
    </row>
    <row r="4" customHeight="1" spans="1:5">
      <c r="A4" s="41" t="s">
        <v>46</v>
      </c>
      <c r="B4" s="41"/>
      <c r="C4" s="41" t="s">
        <v>47</v>
      </c>
      <c r="D4" s="41"/>
      <c r="E4" s="41"/>
    </row>
    <row r="5" s="46" customFormat="1" customHeight="1" spans="1:5">
      <c r="A5" s="41" t="s">
        <v>48</v>
      </c>
      <c r="B5" s="41" t="s">
        <v>49</v>
      </c>
      <c r="C5" s="41" t="s">
        <v>50</v>
      </c>
      <c r="D5" s="41" t="s">
        <v>51</v>
      </c>
      <c r="E5" s="41" t="s">
        <v>52</v>
      </c>
    </row>
    <row r="6" customHeight="1" spans="1:5">
      <c r="A6" s="88">
        <v>2080505</v>
      </c>
      <c r="B6" s="88" t="s">
        <v>53</v>
      </c>
      <c r="C6" s="44">
        <f>D6+E6</f>
        <v>585019.1</v>
      </c>
      <c r="D6" s="44">
        <v>585019.1</v>
      </c>
      <c r="E6" s="44">
        <v>0</v>
      </c>
    </row>
    <row r="7" customHeight="1" spans="1:5">
      <c r="A7" s="88">
        <v>2080899</v>
      </c>
      <c r="B7" s="88" t="s">
        <v>54</v>
      </c>
      <c r="C7" s="44">
        <f t="shared" ref="C7:C12" si="0">D7+E7</f>
        <v>20808</v>
      </c>
      <c r="D7" s="44">
        <v>20808</v>
      </c>
      <c r="E7" s="44">
        <v>0</v>
      </c>
    </row>
    <row r="8" customHeight="1" spans="1:5">
      <c r="A8" s="88">
        <v>2101101</v>
      </c>
      <c r="B8" s="88" t="s">
        <v>55</v>
      </c>
      <c r="C8" s="44">
        <f t="shared" si="0"/>
        <v>117782.9</v>
      </c>
      <c r="D8" s="44">
        <v>117782.9</v>
      </c>
      <c r="E8" s="44">
        <v>0</v>
      </c>
    </row>
    <row r="9" customHeight="1" spans="1:5">
      <c r="A9" s="88">
        <v>2101102</v>
      </c>
      <c r="B9" s="88" t="s">
        <v>56</v>
      </c>
      <c r="C9" s="44">
        <f t="shared" si="0"/>
        <v>193008.5</v>
      </c>
      <c r="D9" s="44">
        <v>193008.5</v>
      </c>
      <c r="E9" s="44">
        <v>0</v>
      </c>
    </row>
    <row r="10" customHeight="1" spans="1:5">
      <c r="A10" s="88">
        <v>2101103</v>
      </c>
      <c r="B10" s="88" t="s">
        <v>57</v>
      </c>
      <c r="C10" s="44">
        <f t="shared" si="0"/>
        <v>395768.9</v>
      </c>
      <c r="D10" s="44">
        <v>395768.9</v>
      </c>
      <c r="E10" s="44">
        <v>0</v>
      </c>
    </row>
    <row r="11" customHeight="1" spans="1:5">
      <c r="A11" s="89">
        <v>2120101</v>
      </c>
      <c r="B11" s="89" t="s">
        <v>58</v>
      </c>
      <c r="C11" s="43">
        <f t="shared" si="0"/>
        <v>1921732.7</v>
      </c>
      <c r="D11" s="43">
        <v>1921732.7</v>
      </c>
      <c r="E11" s="43">
        <v>0</v>
      </c>
    </row>
    <row r="12" customHeight="1" spans="1:5">
      <c r="A12" s="89">
        <v>2120102</v>
      </c>
      <c r="B12" s="89" t="s">
        <v>59</v>
      </c>
      <c r="C12" s="43">
        <f t="shared" si="0"/>
        <v>1500000</v>
      </c>
      <c r="D12" s="43">
        <v>0</v>
      </c>
      <c r="E12" s="43">
        <f>535400+40000+875600+49000</f>
        <v>1500000</v>
      </c>
    </row>
    <row r="13" customHeight="1" spans="1:5">
      <c r="A13" s="89">
        <v>2120105</v>
      </c>
      <c r="B13" s="89" t="s">
        <v>60</v>
      </c>
      <c r="C13" s="43">
        <f t="shared" ref="C13:C19" si="1">D13+E13</f>
        <v>300000</v>
      </c>
      <c r="D13" s="43">
        <v>0</v>
      </c>
      <c r="E13" s="43">
        <f>10000+285000+5000</f>
        <v>300000</v>
      </c>
    </row>
    <row r="14" customHeight="1" spans="1:6">
      <c r="A14" s="89">
        <v>2120199</v>
      </c>
      <c r="B14" s="89" t="s">
        <v>61</v>
      </c>
      <c r="C14" s="43">
        <f t="shared" si="1"/>
        <v>1805775.4</v>
      </c>
      <c r="D14" s="43">
        <v>1005775.4</v>
      </c>
      <c r="E14" s="43">
        <f>5000+795000</f>
        <v>800000</v>
      </c>
      <c r="F14">
        <f>C14-810550.8</f>
        <v>995224.6</v>
      </c>
    </row>
    <row r="15" customHeight="1" spans="1:5">
      <c r="A15" s="89">
        <v>2120201</v>
      </c>
      <c r="B15" s="89" t="s">
        <v>62</v>
      </c>
      <c r="C15" s="43">
        <f t="shared" si="1"/>
        <v>296000</v>
      </c>
      <c r="D15" s="43">
        <v>0</v>
      </c>
      <c r="E15" s="43">
        <v>296000</v>
      </c>
    </row>
    <row r="16" customHeight="1" spans="1:5">
      <c r="A16" s="89">
        <v>2120399</v>
      </c>
      <c r="B16" s="89" t="s">
        <v>63</v>
      </c>
      <c r="C16" s="43">
        <f t="shared" si="1"/>
        <v>4870700</v>
      </c>
      <c r="D16" s="43">
        <v>0</v>
      </c>
      <c r="E16" s="90">
        <f>4122500+120000+50000+578200</f>
        <v>4870700</v>
      </c>
    </row>
    <row r="17" customHeight="1" spans="1:6">
      <c r="A17" s="89">
        <v>2120601</v>
      </c>
      <c r="B17" s="89" t="s">
        <v>64</v>
      </c>
      <c r="C17" s="43">
        <f t="shared" si="1"/>
        <v>2136800</v>
      </c>
      <c r="D17" s="43">
        <v>1836800</v>
      </c>
      <c r="E17" s="43">
        <f>38000+262000</f>
        <v>300000</v>
      </c>
      <c r="F17">
        <f>C17-1855357.9</f>
        <v>281442.1</v>
      </c>
    </row>
    <row r="18" customHeight="1" spans="1:5">
      <c r="A18" s="89">
        <v>2210199</v>
      </c>
      <c r="B18" s="89" t="s">
        <v>65</v>
      </c>
      <c r="C18" s="43">
        <f t="shared" si="1"/>
        <v>1900000</v>
      </c>
      <c r="D18" s="43">
        <v>0</v>
      </c>
      <c r="E18" s="43">
        <f>100000+1685400+114600</f>
        <v>1900000</v>
      </c>
    </row>
    <row r="19" customHeight="1" spans="1:5">
      <c r="A19" s="88">
        <v>2210201</v>
      </c>
      <c r="B19" s="88" t="s">
        <v>66</v>
      </c>
      <c r="C19" s="44">
        <f t="shared" si="1"/>
        <v>474922.7</v>
      </c>
      <c r="D19" s="44">
        <v>474922.7</v>
      </c>
      <c r="E19" s="44">
        <v>0</v>
      </c>
    </row>
    <row r="20" customHeight="1" spans="1:5">
      <c r="A20" s="88"/>
      <c r="B20" s="88"/>
      <c r="C20" s="44"/>
      <c r="D20" s="44"/>
      <c r="E20" s="44"/>
    </row>
    <row r="21" customHeight="1" spans="1:5">
      <c r="A21" s="41" t="s">
        <v>8</v>
      </c>
      <c r="B21" s="41"/>
      <c r="C21" s="44">
        <f>SUM(C6:C19)</f>
        <v>16518318.2</v>
      </c>
      <c r="D21" s="44">
        <f>SUM(D6:D19)</f>
        <v>6551618.2</v>
      </c>
      <c r="E21" s="44">
        <f>SUM(E6:E19)</f>
        <v>9966700</v>
      </c>
    </row>
    <row r="23" customHeight="1" spans="3:3">
      <c r="C23">
        <f>16518318.2-C21</f>
        <v>0</v>
      </c>
    </row>
    <row r="24" customHeight="1" spans="4:4">
      <c r="D24">
        <f>D21/C21</f>
        <v>0.396627436320969</v>
      </c>
    </row>
    <row r="25" customHeight="1" spans="5:5">
      <c r="E25">
        <f>E21/C21</f>
        <v>0.603372563679031</v>
      </c>
    </row>
  </sheetData>
  <mergeCells count="4">
    <mergeCell ref="A2:E2"/>
    <mergeCell ref="A4:B4"/>
    <mergeCell ref="C4:E4"/>
    <mergeCell ref="A21:B21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3"/>
  <sheetViews>
    <sheetView topLeftCell="A11" workbookViewId="0">
      <selection activeCell="A1" sqref="A1"/>
    </sheetView>
  </sheetViews>
  <sheetFormatPr defaultColWidth="15.6666666666667" defaultRowHeight="24.9" customHeight="1" outlineLevelCol="4"/>
  <cols>
    <col min="1" max="1" width="18.2166666666667" style="72" customWidth="1"/>
    <col min="2" max="2" width="30.775" customWidth="1"/>
    <col min="3" max="4" width="16"/>
  </cols>
  <sheetData>
    <row r="1" customHeight="1" spans="1:1">
      <c r="A1" t="s">
        <v>67</v>
      </c>
    </row>
    <row r="2" customHeight="1" spans="1:5">
      <c r="A2" s="35" t="s">
        <v>68</v>
      </c>
      <c r="B2" s="35"/>
      <c r="C2" s="35"/>
      <c r="D2" s="35"/>
      <c r="E2" s="35"/>
    </row>
    <row r="3" customHeight="1" spans="1:5">
      <c r="A3" s="36" t="s">
        <v>2</v>
      </c>
      <c r="E3" s="47" t="s">
        <v>3</v>
      </c>
    </row>
    <row r="4" customHeight="1" spans="1:5">
      <c r="A4" s="79" t="s">
        <v>69</v>
      </c>
      <c r="B4" s="79"/>
      <c r="C4" s="79" t="s">
        <v>70</v>
      </c>
      <c r="D4" s="79"/>
      <c r="E4" s="79"/>
    </row>
    <row r="5" s="46" customFormat="1" customHeight="1" spans="1:5">
      <c r="A5" s="80" t="s">
        <v>48</v>
      </c>
      <c r="B5" s="80" t="s">
        <v>49</v>
      </c>
      <c r="C5" s="80" t="s">
        <v>8</v>
      </c>
      <c r="D5" s="80" t="s">
        <v>71</v>
      </c>
      <c r="E5" s="80" t="s">
        <v>72</v>
      </c>
    </row>
    <row r="6" customHeight="1" spans="1:5">
      <c r="A6" s="81">
        <v>30101</v>
      </c>
      <c r="B6" s="82" t="s">
        <v>73</v>
      </c>
      <c r="C6" s="83">
        <f>D6+E6</f>
        <v>1752072</v>
      </c>
      <c r="D6" s="83">
        <f>77532+320088+612324+742128</f>
        <v>1752072</v>
      </c>
      <c r="E6" s="83">
        <v>0</v>
      </c>
    </row>
    <row r="7" customHeight="1" spans="1:5">
      <c r="A7" s="81">
        <v>30102</v>
      </c>
      <c r="B7" s="82" t="s">
        <v>74</v>
      </c>
      <c r="C7" s="83">
        <f t="shared" ref="C7:C22" si="0">D7+E7</f>
        <v>1285440</v>
      </c>
      <c r="D7" s="83">
        <f>33120+131220+299040+553200+268860</f>
        <v>1285440</v>
      </c>
      <c r="E7" s="83">
        <v>0</v>
      </c>
    </row>
    <row r="8" customHeight="1" spans="1:5">
      <c r="A8" s="84">
        <v>30103</v>
      </c>
      <c r="B8" s="85" t="s">
        <v>75</v>
      </c>
      <c r="C8" s="86">
        <f t="shared" si="0"/>
        <v>64037</v>
      </c>
      <c r="D8" s="86">
        <v>64037</v>
      </c>
      <c r="E8" s="86">
        <v>0</v>
      </c>
    </row>
    <row r="9" customHeight="1" spans="1:5">
      <c r="A9" s="84">
        <v>30107</v>
      </c>
      <c r="B9" s="85" t="s">
        <v>76</v>
      </c>
      <c r="C9" s="86">
        <f t="shared" si="0"/>
        <v>860580</v>
      </c>
      <c r="D9" s="86">
        <f>58440+245220+556920</f>
        <v>860580</v>
      </c>
      <c r="E9" s="86">
        <v>0</v>
      </c>
    </row>
    <row r="10" customHeight="1" spans="1:5">
      <c r="A10" s="84">
        <v>30108</v>
      </c>
      <c r="B10" s="85" t="s">
        <v>77</v>
      </c>
      <c r="C10" s="86">
        <f t="shared" si="0"/>
        <v>585019.1</v>
      </c>
      <c r="D10" s="86">
        <f>24961.9+102084.5+236263.7+221709</f>
        <v>585019.1</v>
      </c>
      <c r="E10" s="86">
        <v>0</v>
      </c>
    </row>
    <row r="11" customHeight="1" spans="1:5">
      <c r="A11" s="84">
        <v>30110</v>
      </c>
      <c r="B11" s="85" t="s">
        <v>78</v>
      </c>
      <c r="C11" s="86">
        <f t="shared" si="0"/>
        <v>310791.4</v>
      </c>
      <c r="D11" s="86">
        <v>310791.4</v>
      </c>
      <c r="E11" s="86">
        <v>0</v>
      </c>
    </row>
    <row r="12" customHeight="1" spans="1:5">
      <c r="A12" s="84">
        <v>30111</v>
      </c>
      <c r="B12" s="85" t="s">
        <v>79</v>
      </c>
      <c r="C12" s="86">
        <f t="shared" si="0"/>
        <v>395768.9</v>
      </c>
      <c r="D12" s="86">
        <v>395768.9</v>
      </c>
      <c r="E12" s="86">
        <v>0</v>
      </c>
    </row>
    <row r="13" customHeight="1" spans="1:5">
      <c r="A13" s="84">
        <v>30112</v>
      </c>
      <c r="B13" s="85" t="s">
        <v>80</v>
      </c>
      <c r="C13" s="86">
        <f t="shared" si="0"/>
        <v>21938.1</v>
      </c>
      <c r="D13" s="86">
        <v>21938.1</v>
      </c>
      <c r="E13" s="86">
        <v>0</v>
      </c>
    </row>
    <row r="14" customHeight="1" spans="1:5">
      <c r="A14" s="84">
        <v>30113</v>
      </c>
      <c r="B14" s="85" t="s">
        <v>66</v>
      </c>
      <c r="C14" s="86">
        <f t="shared" si="0"/>
        <v>474922.7</v>
      </c>
      <c r="D14" s="43">
        <v>474922.7</v>
      </c>
      <c r="E14" s="86">
        <v>0</v>
      </c>
    </row>
    <row r="15" customHeight="1" spans="1:5">
      <c r="A15" s="84">
        <v>30199</v>
      </c>
      <c r="B15" s="85" t="s">
        <v>81</v>
      </c>
      <c r="C15" s="86">
        <f t="shared" si="0"/>
        <v>0</v>
      </c>
      <c r="D15" s="86">
        <v>0</v>
      </c>
      <c r="E15" s="86">
        <v>0</v>
      </c>
    </row>
    <row r="16" customHeight="1" spans="1:5">
      <c r="A16" s="84">
        <v>30201</v>
      </c>
      <c r="B16" s="85" t="s">
        <v>82</v>
      </c>
      <c r="C16" s="86">
        <f t="shared" si="0"/>
        <v>468932</v>
      </c>
      <c r="D16" s="86">
        <v>0</v>
      </c>
      <c r="E16" s="86">
        <f>494000-11526-9028-4514</f>
        <v>468932</v>
      </c>
    </row>
    <row r="17" customHeight="1" spans="1:5">
      <c r="A17" s="84">
        <v>30207</v>
      </c>
      <c r="B17" s="85" t="s">
        <v>83</v>
      </c>
      <c r="C17" s="86">
        <f t="shared" si="0"/>
        <v>63960</v>
      </c>
      <c r="D17" s="86">
        <v>63960</v>
      </c>
      <c r="E17" s="66">
        <v>0</v>
      </c>
    </row>
    <row r="18" customHeight="1" spans="1:5">
      <c r="A18" s="84">
        <v>30228</v>
      </c>
      <c r="B18" s="85" t="s">
        <v>84</v>
      </c>
      <c r="C18" s="86">
        <f t="shared" si="0"/>
        <v>79153.8</v>
      </c>
      <c r="D18" s="86">
        <v>0</v>
      </c>
      <c r="E18" s="66">
        <v>79153.8</v>
      </c>
    </row>
    <row r="19" customHeight="1" spans="1:5">
      <c r="A19" s="84">
        <v>30229</v>
      </c>
      <c r="B19" s="85" t="s">
        <v>85</v>
      </c>
      <c r="C19" s="86">
        <f t="shared" si="0"/>
        <v>1435.2</v>
      </c>
      <c r="D19" s="86">
        <v>0</v>
      </c>
      <c r="E19" s="66">
        <v>1435.2</v>
      </c>
    </row>
    <row r="20" customHeight="1" spans="1:5">
      <c r="A20" s="84">
        <v>30231</v>
      </c>
      <c r="B20" s="85" t="s">
        <v>86</v>
      </c>
      <c r="C20" s="86">
        <f t="shared" si="0"/>
        <v>26000</v>
      </c>
      <c r="D20" s="86">
        <v>0</v>
      </c>
      <c r="E20" s="87">
        <v>26000</v>
      </c>
    </row>
    <row r="21" customHeight="1" spans="1:5">
      <c r="A21" s="84">
        <v>30239</v>
      </c>
      <c r="B21" s="85" t="s">
        <v>87</v>
      </c>
      <c r="C21" s="86">
        <f t="shared" si="0"/>
        <v>140760</v>
      </c>
      <c r="D21" s="86">
        <v>0</v>
      </c>
      <c r="E21" s="87">
        <v>140760</v>
      </c>
    </row>
    <row r="22" customHeight="1" spans="1:5">
      <c r="A22" s="84">
        <v>30305</v>
      </c>
      <c r="B22" s="85" t="s">
        <v>88</v>
      </c>
      <c r="C22" s="86">
        <f t="shared" si="0"/>
        <v>20808</v>
      </c>
      <c r="D22" s="86">
        <v>20808</v>
      </c>
      <c r="E22" s="86">
        <v>0</v>
      </c>
    </row>
    <row r="23" customHeight="1" spans="1:5">
      <c r="A23" s="80" t="s">
        <v>8</v>
      </c>
      <c r="B23" s="80"/>
      <c r="C23" s="83">
        <f>SUM(C6:C22)</f>
        <v>6551618.2</v>
      </c>
      <c r="D23" s="83">
        <f>SUM(D6:D22)</f>
        <v>5835337.2</v>
      </c>
      <c r="E23" s="83">
        <f>SUM(E6:E22)</f>
        <v>716281</v>
      </c>
    </row>
  </sheetData>
  <mergeCells count="4">
    <mergeCell ref="A2:E2"/>
    <mergeCell ref="A4:B4"/>
    <mergeCell ref="C4:E4"/>
    <mergeCell ref="A23:B23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0"/>
  <sheetViews>
    <sheetView topLeftCell="A5" workbookViewId="0">
      <selection activeCell="K17" sqref="K17"/>
    </sheetView>
  </sheetViews>
  <sheetFormatPr defaultColWidth="15.6666666666667" defaultRowHeight="24.9" customHeight="1"/>
  <cols>
    <col min="1" max="1" width="11.6666666666667" customWidth="1"/>
    <col min="2" max="2" width="12.775" customWidth="1"/>
    <col min="3" max="3" width="12.6666666666667" customWidth="1"/>
    <col min="6" max="6" width="12.8833333333333" customWidth="1"/>
    <col min="7" max="7" width="12.2166666666667" customWidth="1"/>
    <col min="8" max="8" width="12.4416666666667" customWidth="1"/>
    <col min="9" max="9" width="12.2166666666667" customWidth="1"/>
    <col min="12" max="12" width="12" customWidth="1"/>
  </cols>
  <sheetData>
    <row r="1" customHeight="1" spans="1:1">
      <c r="A1" t="s">
        <v>89</v>
      </c>
    </row>
    <row r="2" ht="34.5" customHeight="1" spans="1:12">
      <c r="A2" s="35" t="s">
        <v>90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</row>
    <row r="3" customHeight="1" spans="1:12">
      <c r="A3" s="36" t="s">
        <v>2</v>
      </c>
      <c r="L3" s="47" t="s">
        <v>3</v>
      </c>
    </row>
    <row r="4" ht="29.25" customHeight="1" spans="1:12">
      <c r="A4" s="41" t="s">
        <v>91</v>
      </c>
      <c r="B4" s="41"/>
      <c r="C4" s="41"/>
      <c r="D4" s="41"/>
      <c r="E4" s="41"/>
      <c r="F4" s="41"/>
      <c r="G4" s="41" t="s">
        <v>47</v>
      </c>
      <c r="H4" s="41"/>
      <c r="I4" s="41"/>
      <c r="J4" s="41"/>
      <c r="K4" s="41"/>
      <c r="L4" s="41"/>
    </row>
    <row r="5" s="69" customFormat="1" customHeight="1" spans="1:12">
      <c r="A5" s="71" t="s">
        <v>8</v>
      </c>
      <c r="B5" s="71" t="s">
        <v>92</v>
      </c>
      <c r="C5" s="71" t="s">
        <v>93</v>
      </c>
      <c r="D5" s="71"/>
      <c r="E5" s="71"/>
      <c r="F5" s="71" t="s">
        <v>94</v>
      </c>
      <c r="G5" s="71" t="s">
        <v>8</v>
      </c>
      <c r="H5" s="71" t="s">
        <v>92</v>
      </c>
      <c r="I5" s="71" t="s">
        <v>93</v>
      </c>
      <c r="J5" s="71"/>
      <c r="K5" s="71"/>
      <c r="L5" s="71" t="s">
        <v>94</v>
      </c>
    </row>
    <row r="6" s="69" customFormat="1" customHeight="1" spans="1:12">
      <c r="A6" s="71"/>
      <c r="B6" s="71"/>
      <c r="C6" s="71" t="s">
        <v>50</v>
      </c>
      <c r="D6" s="71" t="s">
        <v>95</v>
      </c>
      <c r="E6" s="71" t="s">
        <v>96</v>
      </c>
      <c r="F6" s="71"/>
      <c r="G6" s="71"/>
      <c r="H6" s="71"/>
      <c r="I6" s="71" t="s">
        <v>50</v>
      </c>
      <c r="J6" s="71" t="s">
        <v>95</v>
      </c>
      <c r="K6" s="71" t="s">
        <v>96</v>
      </c>
      <c r="L6" s="71"/>
    </row>
    <row r="7" ht="39" customHeight="1" spans="1:12">
      <c r="A7" s="78">
        <f>B7+C7+F7</f>
        <v>523000</v>
      </c>
      <c r="B7" s="78">
        <v>50000</v>
      </c>
      <c r="C7" s="78">
        <f>D7+E7</f>
        <v>373000</v>
      </c>
      <c r="D7" s="78">
        <v>0</v>
      </c>
      <c r="E7" s="78">
        <f>37.3*10000</f>
        <v>373000</v>
      </c>
      <c r="F7" s="78">
        <v>100000</v>
      </c>
      <c r="G7" s="44">
        <f>H7+I7+L7</f>
        <v>520000</v>
      </c>
      <c r="H7" s="78">
        <v>30000</v>
      </c>
      <c r="I7" s="78">
        <f>J7+K7</f>
        <v>440000</v>
      </c>
      <c r="J7" s="78">
        <v>180000</v>
      </c>
      <c r="K7" s="78">
        <f>26*10000</f>
        <v>260000</v>
      </c>
      <c r="L7" s="78">
        <v>50000</v>
      </c>
    </row>
    <row r="8" ht="40.5" customHeight="1" spans="1:12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</row>
    <row r="9" customHeight="1" spans="1:12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</row>
    <row r="10" ht="26.25" customHeight="1" spans="1:12">
      <c r="A10" s="72"/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</row>
  </sheetData>
  <mergeCells count="14">
    <mergeCell ref="A2:L2"/>
    <mergeCell ref="A4:F4"/>
    <mergeCell ref="G4:L4"/>
    <mergeCell ref="C5:E5"/>
    <mergeCell ref="I5:K5"/>
    <mergeCell ref="A8:L8"/>
    <mergeCell ref="A9:L9"/>
    <mergeCell ref="A10:L10"/>
    <mergeCell ref="A5:A6"/>
    <mergeCell ref="B5:B6"/>
    <mergeCell ref="F5:F6"/>
    <mergeCell ref="G5:G6"/>
    <mergeCell ref="H5:H6"/>
    <mergeCell ref="L5:L6"/>
  </mergeCells>
  <printOptions horizontalCentered="1"/>
  <pageMargins left="0.707638888888889" right="0.707638888888889" top="0.747916666666667" bottom="0.747916666666667" header="0.313888888888889" footer="0.313888888888889"/>
  <pageSetup paperSize="9" scale="7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"/>
  <sheetViews>
    <sheetView workbookViewId="0">
      <selection activeCell="C12" sqref="C12"/>
    </sheetView>
  </sheetViews>
  <sheetFormatPr defaultColWidth="15.6666666666667" defaultRowHeight="24.9" customHeight="1" outlineLevelRow="6" outlineLevelCol="4"/>
  <cols>
    <col min="1" max="1" width="12.4416666666667" style="72" customWidth="1"/>
    <col min="2" max="2" width="29.2166666666667" customWidth="1"/>
    <col min="3" max="3" width="17.6666666666667" customWidth="1"/>
    <col min="4" max="4" width="13.8833333333333" customWidth="1"/>
    <col min="5" max="5" width="18" customWidth="1"/>
  </cols>
  <sheetData>
    <row r="1" customHeight="1" spans="1:1">
      <c r="A1" t="s">
        <v>97</v>
      </c>
    </row>
    <row r="2" s="73" customFormat="1" ht="47.25" customHeight="1" spans="1:5">
      <c r="A2" s="35" t="s">
        <v>98</v>
      </c>
      <c r="B2" s="35"/>
      <c r="C2" s="35"/>
      <c r="D2" s="35"/>
      <c r="E2" s="35"/>
    </row>
    <row r="3" customHeight="1" spans="1:5">
      <c r="A3" s="36" t="s">
        <v>2</v>
      </c>
      <c r="E3" s="47" t="s">
        <v>3</v>
      </c>
    </row>
    <row r="4" customHeight="1" spans="1:5">
      <c r="A4" s="41" t="s">
        <v>46</v>
      </c>
      <c r="B4" s="41"/>
      <c r="C4" s="41" t="s">
        <v>47</v>
      </c>
      <c r="D4" s="41"/>
      <c r="E4" s="41"/>
    </row>
    <row r="5" s="46" customFormat="1" customHeight="1" spans="1:5">
      <c r="A5" s="41" t="s">
        <v>48</v>
      </c>
      <c r="B5" s="41" t="s">
        <v>49</v>
      </c>
      <c r="C5" s="41" t="s">
        <v>50</v>
      </c>
      <c r="D5" s="41" t="s">
        <v>51</v>
      </c>
      <c r="E5" s="41" t="s">
        <v>52</v>
      </c>
    </row>
    <row r="6" s="46" customFormat="1" customHeight="1" spans="1:5">
      <c r="A6" s="74">
        <v>2120899</v>
      </c>
      <c r="B6" s="75" t="s">
        <v>99</v>
      </c>
      <c r="C6" s="43">
        <f>D6+E6</f>
        <v>3000000</v>
      </c>
      <c r="D6" s="76">
        <v>0</v>
      </c>
      <c r="E6" s="77">
        <v>3000000</v>
      </c>
    </row>
    <row r="7" customHeight="1" spans="1:5">
      <c r="A7" s="41" t="s">
        <v>8</v>
      </c>
      <c r="B7" s="41"/>
      <c r="C7" s="44">
        <f>D7+E7</f>
        <v>3000000</v>
      </c>
      <c r="D7" s="44">
        <f>SUM(D6)</f>
        <v>0</v>
      </c>
      <c r="E7" s="44">
        <f>SUM(E6)</f>
        <v>3000000</v>
      </c>
    </row>
  </sheetData>
  <mergeCells count="4">
    <mergeCell ref="A2:E2"/>
    <mergeCell ref="A4:B4"/>
    <mergeCell ref="C4:E4"/>
    <mergeCell ref="A7:B7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0"/>
  <sheetViews>
    <sheetView workbookViewId="0">
      <selection activeCell="K18" sqref="K18"/>
    </sheetView>
  </sheetViews>
  <sheetFormatPr defaultColWidth="15.6666666666667" defaultRowHeight="24.9" customHeight="1"/>
  <cols>
    <col min="1" max="1" width="9.66666666666667" customWidth="1"/>
    <col min="2" max="2" width="12.775" customWidth="1"/>
    <col min="3" max="3" width="12.6666666666667" customWidth="1"/>
    <col min="6" max="6" width="12.8833333333333" customWidth="1"/>
    <col min="7" max="7" width="10.3333333333333" customWidth="1"/>
    <col min="8" max="8" width="12.4416666666667" customWidth="1"/>
    <col min="9" max="9" width="12.2166666666667" customWidth="1"/>
    <col min="12" max="12" width="12" customWidth="1"/>
  </cols>
  <sheetData>
    <row r="1" customHeight="1" spans="1:1">
      <c r="A1" t="s">
        <v>100</v>
      </c>
    </row>
    <row r="2" ht="34.5" customHeight="1" spans="1:12">
      <c r="A2" s="70" t="s">
        <v>101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</row>
    <row r="3" customHeight="1" spans="1:12">
      <c r="A3" s="36" t="s">
        <v>2</v>
      </c>
      <c r="L3" s="47" t="s">
        <v>3</v>
      </c>
    </row>
    <row r="4" ht="29.25" customHeight="1" spans="1:12">
      <c r="A4" s="41" t="s">
        <v>91</v>
      </c>
      <c r="B4" s="41"/>
      <c r="C4" s="41"/>
      <c r="D4" s="41"/>
      <c r="E4" s="41"/>
      <c r="F4" s="41"/>
      <c r="G4" s="41" t="s">
        <v>47</v>
      </c>
      <c r="H4" s="41"/>
      <c r="I4" s="41"/>
      <c r="J4" s="41"/>
      <c r="K4" s="41"/>
      <c r="L4" s="41"/>
    </row>
    <row r="5" s="69" customFormat="1" customHeight="1" spans="1:12">
      <c r="A5" s="71" t="s">
        <v>8</v>
      </c>
      <c r="B5" s="71" t="s">
        <v>92</v>
      </c>
      <c r="C5" s="71" t="s">
        <v>93</v>
      </c>
      <c r="D5" s="71"/>
      <c r="E5" s="71"/>
      <c r="F5" s="71" t="s">
        <v>94</v>
      </c>
      <c r="G5" s="71" t="s">
        <v>8</v>
      </c>
      <c r="H5" s="71" t="s">
        <v>92</v>
      </c>
      <c r="I5" s="71" t="s">
        <v>93</v>
      </c>
      <c r="J5" s="71"/>
      <c r="K5" s="71"/>
      <c r="L5" s="71" t="s">
        <v>94</v>
      </c>
    </row>
    <row r="6" s="69" customFormat="1" customHeight="1" spans="1:12">
      <c r="A6" s="71"/>
      <c r="B6" s="71"/>
      <c r="C6" s="71" t="s">
        <v>50</v>
      </c>
      <c r="D6" s="71" t="s">
        <v>95</v>
      </c>
      <c r="E6" s="71" t="s">
        <v>96</v>
      </c>
      <c r="F6" s="71"/>
      <c r="G6" s="71"/>
      <c r="H6" s="71"/>
      <c r="I6" s="71" t="s">
        <v>50</v>
      </c>
      <c r="J6" s="71" t="s">
        <v>95</v>
      </c>
      <c r="K6" s="71" t="s">
        <v>96</v>
      </c>
      <c r="L6" s="71"/>
    </row>
    <row r="7" ht="39" customHeight="1" spans="1:12">
      <c r="A7" s="55">
        <f>B7+C7+F7</f>
        <v>0</v>
      </c>
      <c r="B7" s="55"/>
      <c r="C7" s="55">
        <f>D7+E7</f>
        <v>0</v>
      </c>
      <c r="D7" s="55"/>
      <c r="E7" s="55"/>
      <c r="F7" s="55"/>
      <c r="G7" s="55">
        <f>H7+I7+L7</f>
        <v>0</v>
      </c>
      <c r="H7" s="55"/>
      <c r="I7" s="55">
        <f>J7+K7</f>
        <v>0</v>
      </c>
      <c r="J7" s="55"/>
      <c r="K7" s="55"/>
      <c r="L7" s="55"/>
    </row>
    <row r="8" ht="40.5" customHeight="1" spans="1:12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</row>
    <row r="9" customHeight="1" spans="1:12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</row>
    <row r="10" ht="26.25" customHeight="1" spans="1:12">
      <c r="A10" s="72"/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</row>
  </sheetData>
  <mergeCells count="14">
    <mergeCell ref="A2:L2"/>
    <mergeCell ref="A4:F4"/>
    <mergeCell ref="G4:L4"/>
    <mergeCell ref="C5:E5"/>
    <mergeCell ref="I5:K5"/>
    <mergeCell ref="A8:L8"/>
    <mergeCell ref="A9:L9"/>
    <mergeCell ref="A10:L10"/>
    <mergeCell ref="A5:A6"/>
    <mergeCell ref="B5:B6"/>
    <mergeCell ref="F5:F6"/>
    <mergeCell ref="G5:G6"/>
    <mergeCell ref="H5:H6"/>
    <mergeCell ref="L5:L6"/>
  </mergeCells>
  <printOptions horizontalCentered="1"/>
  <pageMargins left="0.707638888888889" right="0.707638888888889" top="0.747916666666667" bottom="0.747916666666667" header="0.313888888888889" footer="0.313888888888889"/>
  <pageSetup paperSize="9" scale="7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4"/>
  <sheetViews>
    <sheetView topLeftCell="A7" workbookViewId="0">
      <selection activeCell="F20" sqref="F20"/>
    </sheetView>
  </sheetViews>
  <sheetFormatPr defaultColWidth="9" defaultRowHeight="24.9" customHeight="1" outlineLevelCol="3"/>
  <cols>
    <col min="1" max="1" width="37.4416666666667" customWidth="1"/>
    <col min="2" max="2" width="17.1083333333333" customWidth="1"/>
    <col min="3" max="3" width="36.1083333333333" style="59" customWidth="1"/>
    <col min="4" max="4" width="17.4416666666667" style="59" customWidth="1"/>
  </cols>
  <sheetData>
    <row r="1" customHeight="1" spans="1:1">
      <c r="A1" t="s">
        <v>102</v>
      </c>
    </row>
    <row r="2" ht="40.5" customHeight="1" spans="1:4">
      <c r="A2" s="35" t="s">
        <v>103</v>
      </c>
      <c r="B2" s="35"/>
      <c r="C2" s="60"/>
      <c r="D2" s="60"/>
    </row>
    <row r="3" customHeight="1" spans="1:4">
      <c r="A3" s="36" t="s">
        <v>2</v>
      </c>
      <c r="D3" s="61" t="s">
        <v>3</v>
      </c>
    </row>
    <row r="4" customHeight="1" spans="1:4">
      <c r="A4" s="62" t="s">
        <v>104</v>
      </c>
      <c r="B4" s="62"/>
      <c r="C4" s="63" t="s">
        <v>105</v>
      </c>
      <c r="D4" s="63"/>
    </row>
    <row r="5" customHeight="1" spans="1:4">
      <c r="A5" s="62" t="s">
        <v>106</v>
      </c>
      <c r="B5" s="62" t="s">
        <v>107</v>
      </c>
      <c r="C5" s="63" t="s">
        <v>106</v>
      </c>
      <c r="D5" s="63" t="s">
        <v>107</v>
      </c>
    </row>
    <row r="6" ht="20.1" customHeight="1" spans="1:4">
      <c r="A6" s="55" t="s">
        <v>13</v>
      </c>
      <c r="B6" s="44">
        <v>16518318.2</v>
      </c>
      <c r="C6" s="64" t="s">
        <v>14</v>
      </c>
      <c r="D6" s="43"/>
    </row>
    <row r="7" ht="20.1" customHeight="1" spans="1:4">
      <c r="A7" s="55" t="s">
        <v>15</v>
      </c>
      <c r="B7" s="44">
        <v>3000000</v>
      </c>
      <c r="C7" s="64" t="s">
        <v>16</v>
      </c>
      <c r="D7" s="43"/>
    </row>
    <row r="8" ht="20.1" customHeight="1" spans="1:4">
      <c r="A8" s="65"/>
      <c r="B8" s="57"/>
      <c r="C8" s="64" t="s">
        <v>17</v>
      </c>
      <c r="D8" s="43"/>
    </row>
    <row r="9" ht="20.1" customHeight="1" spans="1:4">
      <c r="A9" s="65"/>
      <c r="B9" s="57"/>
      <c r="C9" s="64" t="s">
        <v>18</v>
      </c>
      <c r="D9" s="43"/>
    </row>
    <row r="10" ht="20.1" customHeight="1" spans="1:4">
      <c r="A10" s="65"/>
      <c r="B10" s="57"/>
      <c r="C10" s="64" t="s">
        <v>19</v>
      </c>
      <c r="D10" s="43"/>
    </row>
    <row r="11" ht="20.1" customHeight="1" spans="1:4">
      <c r="A11" s="65"/>
      <c r="B11" s="57"/>
      <c r="C11" s="64" t="s">
        <v>20</v>
      </c>
      <c r="D11" s="43"/>
    </row>
    <row r="12" ht="20.1" customHeight="1" spans="1:4">
      <c r="A12" s="65"/>
      <c r="B12" s="57"/>
      <c r="C12" s="64" t="s">
        <v>21</v>
      </c>
      <c r="D12" s="43"/>
    </row>
    <row r="13" ht="20.1" customHeight="1" spans="1:4">
      <c r="A13" s="65"/>
      <c r="B13" s="57"/>
      <c r="C13" s="64" t="s">
        <v>22</v>
      </c>
      <c r="D13" s="66">
        <v>605827.1</v>
      </c>
    </row>
    <row r="14" ht="20.1" customHeight="1" spans="1:4">
      <c r="A14" s="65"/>
      <c r="B14" s="57"/>
      <c r="C14" s="64" t="s">
        <v>23</v>
      </c>
      <c r="D14" s="66"/>
    </row>
    <row r="15" ht="20.1" customHeight="1" spans="1:4">
      <c r="A15" s="65"/>
      <c r="B15" s="57"/>
      <c r="C15" s="64" t="s">
        <v>24</v>
      </c>
      <c r="D15" s="66">
        <v>706560.3</v>
      </c>
    </row>
    <row r="16" ht="20.1" customHeight="1" spans="1:4">
      <c r="A16" s="65"/>
      <c r="B16" s="57"/>
      <c r="C16" s="64" t="s">
        <v>25</v>
      </c>
      <c r="D16" s="66"/>
    </row>
    <row r="17" ht="20.1" customHeight="1" spans="1:4">
      <c r="A17" s="65"/>
      <c r="B17" s="57"/>
      <c r="C17" s="64" t="s">
        <v>26</v>
      </c>
      <c r="D17" s="66">
        <v>15831008.1</v>
      </c>
    </row>
    <row r="18" ht="20.1" customHeight="1" spans="1:4">
      <c r="A18" s="65"/>
      <c r="B18" s="57"/>
      <c r="C18" s="64" t="s">
        <v>27</v>
      </c>
      <c r="D18" s="66"/>
    </row>
    <row r="19" ht="20.1" customHeight="1" spans="1:4">
      <c r="A19" s="65"/>
      <c r="B19" s="57"/>
      <c r="C19" s="64" t="s">
        <v>28</v>
      </c>
      <c r="D19" s="66"/>
    </row>
    <row r="20" ht="20.1" customHeight="1" spans="1:4">
      <c r="A20" s="65"/>
      <c r="B20" s="57"/>
      <c r="C20" s="64" t="s">
        <v>29</v>
      </c>
      <c r="D20" s="66"/>
    </row>
    <row r="21" ht="20.1" customHeight="1" spans="1:4">
      <c r="A21" s="65"/>
      <c r="B21" s="57"/>
      <c r="C21" s="64" t="s">
        <v>30</v>
      </c>
      <c r="D21" s="66"/>
    </row>
    <row r="22" ht="20.1" customHeight="1" spans="1:4">
      <c r="A22" s="65"/>
      <c r="B22" s="57"/>
      <c r="C22" s="64" t="s">
        <v>31</v>
      </c>
      <c r="D22" s="66"/>
    </row>
    <row r="23" ht="20.1" customHeight="1" spans="1:4">
      <c r="A23" s="67"/>
      <c r="B23" s="57"/>
      <c r="C23" s="64" t="s">
        <v>32</v>
      </c>
      <c r="D23" s="66"/>
    </row>
    <row r="24" ht="20.1" customHeight="1" spans="1:4">
      <c r="A24" s="67"/>
      <c r="B24" s="57"/>
      <c r="C24" s="64" t="s">
        <v>33</v>
      </c>
      <c r="D24" s="66"/>
    </row>
    <row r="25" ht="20.1" customHeight="1" spans="1:4">
      <c r="A25" s="67"/>
      <c r="B25" s="57"/>
      <c r="C25" s="64" t="s">
        <v>34</v>
      </c>
      <c r="D25" s="66">
        <v>2374922.7</v>
      </c>
    </row>
    <row r="26" ht="20.1" customHeight="1" spans="1:4">
      <c r="A26" s="67"/>
      <c r="B26" s="57"/>
      <c r="C26" s="64" t="s">
        <v>35</v>
      </c>
      <c r="D26" s="43"/>
    </row>
    <row r="27" ht="20.1" customHeight="1" spans="1:4">
      <c r="A27" s="67"/>
      <c r="B27" s="57"/>
      <c r="C27" s="64" t="s">
        <v>36</v>
      </c>
      <c r="D27" s="43"/>
    </row>
    <row r="28" ht="20.1" customHeight="1" spans="1:4">
      <c r="A28" s="67"/>
      <c r="B28" s="57"/>
      <c r="C28" s="64" t="s">
        <v>37</v>
      </c>
      <c r="D28" s="43"/>
    </row>
    <row r="29" ht="20.1" customHeight="1" spans="1:4">
      <c r="A29" s="67"/>
      <c r="B29" s="57"/>
      <c r="C29" s="64" t="s">
        <v>38</v>
      </c>
      <c r="D29" s="43"/>
    </row>
    <row r="30" ht="20.1" customHeight="1" spans="1:4">
      <c r="A30" s="67"/>
      <c r="B30" s="57"/>
      <c r="C30" s="64" t="s">
        <v>39</v>
      </c>
      <c r="D30" s="43"/>
    </row>
    <row r="31" ht="20.1" customHeight="1" spans="1:4">
      <c r="A31" s="67"/>
      <c r="B31" s="57"/>
      <c r="C31" s="64" t="s">
        <v>40</v>
      </c>
      <c r="D31" s="43"/>
    </row>
    <row r="32" ht="20.1" customHeight="1" spans="1:4">
      <c r="A32" s="68"/>
      <c r="B32" s="57"/>
      <c r="C32" s="64" t="s">
        <v>41</v>
      </c>
      <c r="D32" s="43"/>
    </row>
    <row r="33" ht="20.1" customHeight="1" spans="1:4">
      <c r="A33" s="67"/>
      <c r="B33" s="57"/>
      <c r="C33" s="63"/>
      <c r="D33" s="43"/>
    </row>
    <row r="34" ht="20.1" customHeight="1" spans="1:4">
      <c r="A34" s="62" t="s">
        <v>108</v>
      </c>
      <c r="B34" s="44">
        <f>SUM(B7+B6)</f>
        <v>19518318.2</v>
      </c>
      <c r="C34" s="63" t="s">
        <v>109</v>
      </c>
      <c r="D34" s="43">
        <f>SUM(D6:D33)</f>
        <v>19518318.2</v>
      </c>
    </row>
  </sheetData>
  <mergeCells count="3">
    <mergeCell ref="A2:D2"/>
    <mergeCell ref="A4:B4"/>
    <mergeCell ref="C4:D4"/>
  </mergeCells>
  <printOptions horizontalCentered="1"/>
  <pageMargins left="0.0388888888888889" right="0.0388888888888889" top="0.393055555555556" bottom="0.196527777777778" header="0.313888888888889" footer="0.313888888888889"/>
  <pageSetup paperSize="9" scale="7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7"/>
  <sheetViews>
    <sheetView workbookViewId="0">
      <selection activeCell="G7" sqref="G7"/>
    </sheetView>
  </sheetViews>
  <sheetFormatPr defaultColWidth="15.6666666666667" defaultRowHeight="24.9" customHeight="1" outlineLevelRow="6"/>
  <cols>
    <col min="1" max="1" width="14.3333333333333" customWidth="1"/>
    <col min="2" max="2" width="17.1083333333333" customWidth="1"/>
    <col min="3" max="4" width="14.3333333333333" customWidth="1"/>
    <col min="5" max="5" width="16.2166666666667" customWidth="1"/>
    <col min="6" max="6" width="17.4416666666667" customWidth="1"/>
    <col min="7" max="7" width="15.4416666666667" customWidth="1"/>
    <col min="8" max="8" width="16.775" customWidth="1"/>
    <col min="9" max="9" width="17.3333333333333" customWidth="1"/>
    <col min="10" max="10" width="14.3333333333333" customWidth="1"/>
    <col min="11" max="11" width="20" customWidth="1"/>
    <col min="12" max="12" width="14.3333333333333" customWidth="1"/>
  </cols>
  <sheetData>
    <row r="1" customHeight="1" spans="1:1">
      <c r="A1" t="s">
        <v>110</v>
      </c>
    </row>
    <row r="2" ht="35.25" customHeight="1" spans="1:12">
      <c r="A2" s="49" t="s">
        <v>111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</row>
    <row r="3" customHeight="1" spans="1:12">
      <c r="A3" s="36"/>
      <c r="L3" s="58" t="s">
        <v>3</v>
      </c>
    </row>
    <row r="4" s="48" customFormat="1" ht="17.25" customHeight="1" spans="1:12">
      <c r="A4" s="50" t="s">
        <v>112</v>
      </c>
      <c r="B4" s="51" t="s">
        <v>113</v>
      </c>
      <c r="C4" s="51" t="s">
        <v>114</v>
      </c>
      <c r="D4" s="51" t="s">
        <v>115</v>
      </c>
      <c r="E4" s="51" t="s">
        <v>116</v>
      </c>
      <c r="F4" s="51" t="s">
        <v>117</v>
      </c>
      <c r="G4" s="51" t="s">
        <v>118</v>
      </c>
      <c r="H4" s="51" t="s">
        <v>119</v>
      </c>
      <c r="I4" s="51" t="s">
        <v>120</v>
      </c>
      <c r="J4" s="51" t="s">
        <v>121</v>
      </c>
      <c r="K4" s="51" t="s">
        <v>122</v>
      </c>
      <c r="L4" s="51" t="s">
        <v>123</v>
      </c>
    </row>
    <row r="5" s="48" customFormat="1" ht="17.25" customHeight="1" spans="1:12">
      <c r="A5" s="52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</row>
    <row r="6" s="48" customFormat="1" ht="17.25" customHeight="1" spans="1:12">
      <c r="A6" s="53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</row>
    <row r="7" ht="57" customHeight="1" spans="1:12">
      <c r="A7" s="54" t="s">
        <v>124</v>
      </c>
      <c r="B7" s="44">
        <v>19518318.2</v>
      </c>
      <c r="C7" s="55"/>
      <c r="D7" s="55"/>
      <c r="E7" s="56">
        <f>F7+G7</f>
        <v>19518318.2</v>
      </c>
      <c r="F7" s="57">
        <v>16518318.2</v>
      </c>
      <c r="G7" s="57">
        <v>3000000</v>
      </c>
      <c r="H7" s="55"/>
      <c r="I7" s="55"/>
      <c r="J7" s="55"/>
      <c r="K7" s="55"/>
      <c r="L7" s="55"/>
    </row>
  </sheetData>
  <mergeCells count="13">
    <mergeCell ref="A2:L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1"/>
  <pageMargins left="0.0388888888888889" right="0.0388888888888889" top="1" bottom="0.747916666666667" header="0.313888888888889" footer="0.313888888888889"/>
  <pageSetup paperSize="9" scale="6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4"/>
  <sheetViews>
    <sheetView workbookViewId="0">
      <selection activeCell="A4" sqref="A4:B4"/>
    </sheetView>
  </sheetViews>
  <sheetFormatPr defaultColWidth="15.6666666666667" defaultRowHeight="24.9" customHeight="1"/>
  <cols>
    <col min="1" max="1" width="11.775" customWidth="1"/>
    <col min="3" max="3" width="16.4416666666667" customWidth="1"/>
    <col min="4" max="4" width="14.3333333333333" customWidth="1"/>
    <col min="5" max="5" width="16.4416666666667" customWidth="1"/>
    <col min="6" max="6" width="14.8833333333333" customWidth="1"/>
    <col min="7" max="7" width="16.1083333333333" customWidth="1"/>
    <col min="8" max="8" width="17.1083333333333" customWidth="1"/>
    <col min="9" max="9" width="17.875" customWidth="1"/>
  </cols>
  <sheetData>
    <row r="1" customHeight="1" spans="1:1">
      <c r="A1" t="s">
        <v>125</v>
      </c>
    </row>
    <row r="2" ht="31.5" customHeight="1" spans="1:9">
      <c r="A2" s="35" t="s">
        <v>126</v>
      </c>
      <c r="B2" s="35"/>
      <c r="C2" s="35"/>
      <c r="D2" s="35"/>
      <c r="E2" s="35"/>
      <c r="F2" s="35"/>
      <c r="G2" s="35"/>
      <c r="H2" s="35"/>
      <c r="I2" s="35"/>
    </row>
    <row r="3" customHeight="1" spans="1:9">
      <c r="A3" s="36" t="s">
        <v>2</v>
      </c>
      <c r="I3" s="47" t="s">
        <v>3</v>
      </c>
    </row>
    <row r="4" s="34" customFormat="1" customHeight="1" spans="1:9">
      <c r="A4" s="37" t="s">
        <v>46</v>
      </c>
      <c r="B4" s="37"/>
      <c r="C4" s="38" t="s">
        <v>8</v>
      </c>
      <c r="D4" s="39" t="s">
        <v>51</v>
      </c>
      <c r="E4" s="40"/>
      <c r="F4" s="40"/>
      <c r="G4" s="38" t="s">
        <v>52</v>
      </c>
      <c r="H4" s="38"/>
      <c r="I4" s="38"/>
    </row>
    <row r="5" s="34" customFormat="1" ht="36.75" customHeight="1" spans="1:9">
      <c r="A5" s="37" t="s">
        <v>48</v>
      </c>
      <c r="B5" s="37" t="s">
        <v>49</v>
      </c>
      <c r="C5" s="38"/>
      <c r="D5" s="38" t="s">
        <v>50</v>
      </c>
      <c r="E5" s="41" t="s">
        <v>71</v>
      </c>
      <c r="F5" s="41" t="s">
        <v>72</v>
      </c>
      <c r="G5" s="38" t="s">
        <v>50</v>
      </c>
      <c r="H5" s="38" t="s">
        <v>127</v>
      </c>
      <c r="I5" s="38" t="s">
        <v>128</v>
      </c>
    </row>
    <row r="6" customHeight="1" spans="1:9">
      <c r="A6" s="42">
        <v>2080505</v>
      </c>
      <c r="B6" s="42" t="s">
        <v>53</v>
      </c>
      <c r="C6" s="43">
        <f>D6+G6</f>
        <v>585019.1</v>
      </c>
      <c r="D6" s="43">
        <f>E6+F6</f>
        <v>585019.1</v>
      </c>
      <c r="E6" s="43">
        <v>585019.1</v>
      </c>
      <c r="F6" s="43"/>
      <c r="G6" s="43">
        <f>H6+I6</f>
        <v>0</v>
      </c>
      <c r="H6" s="43"/>
      <c r="I6" s="43"/>
    </row>
    <row r="7" customHeight="1" spans="1:9">
      <c r="A7" s="42">
        <v>2080899</v>
      </c>
      <c r="B7" s="42" t="s">
        <v>54</v>
      </c>
      <c r="C7" s="43">
        <f t="shared" ref="C6:C10" si="0">D7+G7</f>
        <v>20808</v>
      </c>
      <c r="D7" s="43">
        <f t="shared" ref="D7:D20" si="1">E7+F7</f>
        <v>20808</v>
      </c>
      <c r="E7" s="43">
        <v>20808</v>
      </c>
      <c r="F7" s="43"/>
      <c r="G7" s="43">
        <f t="shared" ref="G7:G20" si="2">H7+I7</f>
        <v>0</v>
      </c>
      <c r="H7" s="43"/>
      <c r="I7" s="43"/>
    </row>
    <row r="8" customHeight="1" spans="1:9">
      <c r="A8" s="42">
        <v>2101101</v>
      </c>
      <c r="B8" s="42" t="s">
        <v>55</v>
      </c>
      <c r="C8" s="43">
        <f t="shared" si="0"/>
        <v>117782.9</v>
      </c>
      <c r="D8" s="43">
        <f t="shared" si="1"/>
        <v>117782.9</v>
      </c>
      <c r="E8" s="43">
        <v>117782.9</v>
      </c>
      <c r="F8" s="43"/>
      <c r="G8" s="43">
        <f t="shared" si="2"/>
        <v>0</v>
      </c>
      <c r="H8" s="43"/>
      <c r="I8" s="43"/>
    </row>
    <row r="9" customHeight="1" spans="1:9">
      <c r="A9" s="42">
        <v>2101102</v>
      </c>
      <c r="B9" s="42" t="s">
        <v>56</v>
      </c>
      <c r="C9" s="43">
        <f t="shared" si="0"/>
        <v>193008.5</v>
      </c>
      <c r="D9" s="43">
        <f t="shared" si="1"/>
        <v>193008.5</v>
      </c>
      <c r="E9" s="43">
        <v>193008.5</v>
      </c>
      <c r="F9" s="43"/>
      <c r="G9" s="43">
        <f t="shared" si="2"/>
        <v>0</v>
      </c>
      <c r="H9" s="43"/>
      <c r="I9" s="43"/>
    </row>
    <row r="10" customHeight="1" spans="1:9">
      <c r="A10" s="42">
        <v>2101103</v>
      </c>
      <c r="B10" s="42" t="s">
        <v>57</v>
      </c>
      <c r="C10" s="43">
        <f t="shared" si="0"/>
        <v>395768.9</v>
      </c>
      <c r="D10" s="43">
        <f t="shared" si="1"/>
        <v>395768.9</v>
      </c>
      <c r="E10" s="43">
        <v>395768.9</v>
      </c>
      <c r="F10" s="43"/>
      <c r="G10" s="43">
        <f t="shared" si="2"/>
        <v>0</v>
      </c>
      <c r="H10" s="43"/>
      <c r="I10" s="43"/>
    </row>
    <row r="11" customHeight="1" spans="1:9">
      <c r="A11" s="42">
        <v>2120101</v>
      </c>
      <c r="B11" s="42" t="s">
        <v>58</v>
      </c>
      <c r="C11" s="43">
        <f t="shared" ref="C11:C20" si="3">D11+G11</f>
        <v>1921732.7</v>
      </c>
      <c r="D11" s="43">
        <f t="shared" si="1"/>
        <v>1921732.7</v>
      </c>
      <c r="E11" s="43">
        <v>1530255.1</v>
      </c>
      <c r="F11" s="43">
        <v>391477.6</v>
      </c>
      <c r="G11" s="43">
        <f t="shared" si="2"/>
        <v>0</v>
      </c>
      <c r="H11" s="43"/>
      <c r="I11" s="43"/>
    </row>
    <row r="12" customHeight="1" spans="1:9">
      <c r="A12" s="42">
        <v>2120102</v>
      </c>
      <c r="B12" s="42" t="s">
        <v>59</v>
      </c>
      <c r="C12" s="43">
        <f t="shared" si="3"/>
        <v>1500000</v>
      </c>
      <c r="D12" s="43">
        <f t="shared" si="1"/>
        <v>0</v>
      </c>
      <c r="E12" s="43"/>
      <c r="F12" s="43"/>
      <c r="G12" s="43">
        <f t="shared" si="2"/>
        <v>1500000</v>
      </c>
      <c r="H12" s="43">
        <v>1500000</v>
      </c>
      <c r="I12" s="43"/>
    </row>
    <row r="13" customHeight="1" spans="1:9">
      <c r="A13" s="42">
        <v>2120105</v>
      </c>
      <c r="B13" s="42" t="s">
        <v>129</v>
      </c>
      <c r="C13" s="43">
        <f t="shared" si="3"/>
        <v>300000</v>
      </c>
      <c r="D13" s="43">
        <f t="shared" si="1"/>
        <v>0</v>
      </c>
      <c r="E13" s="43"/>
      <c r="F13" s="43"/>
      <c r="G13" s="43">
        <f t="shared" si="2"/>
        <v>300000</v>
      </c>
      <c r="H13" s="43"/>
      <c r="I13" s="43">
        <v>300000</v>
      </c>
    </row>
    <row r="14" customHeight="1" spans="1:9">
      <c r="A14" s="42">
        <v>2120199</v>
      </c>
      <c r="B14" s="42" t="s">
        <v>61</v>
      </c>
      <c r="C14" s="43">
        <f t="shared" si="3"/>
        <v>1805775.4</v>
      </c>
      <c r="D14" s="43">
        <f t="shared" si="1"/>
        <v>1005775.4</v>
      </c>
      <c r="E14" s="43">
        <v>883344.2</v>
      </c>
      <c r="F14" s="43">
        <v>122431.2</v>
      </c>
      <c r="G14" s="43">
        <f t="shared" si="2"/>
        <v>800000</v>
      </c>
      <c r="H14" s="43"/>
      <c r="I14" s="43">
        <v>800000</v>
      </c>
    </row>
    <row r="15" customHeight="1" spans="1:9">
      <c r="A15" s="42">
        <v>2120201</v>
      </c>
      <c r="B15" s="42" t="s">
        <v>62</v>
      </c>
      <c r="C15" s="43">
        <f t="shared" si="3"/>
        <v>296000</v>
      </c>
      <c r="D15" s="43">
        <f t="shared" si="1"/>
        <v>0</v>
      </c>
      <c r="E15" s="43"/>
      <c r="F15" s="43"/>
      <c r="G15" s="43">
        <f t="shared" si="2"/>
        <v>296000</v>
      </c>
      <c r="H15" s="43">
        <v>296000</v>
      </c>
      <c r="I15" s="43"/>
    </row>
    <row r="16" customHeight="1" spans="1:9">
      <c r="A16" s="42">
        <v>2120399</v>
      </c>
      <c r="B16" s="42" t="s">
        <v>63</v>
      </c>
      <c r="C16" s="43">
        <f t="shared" si="3"/>
        <v>4870700</v>
      </c>
      <c r="D16" s="43">
        <f t="shared" si="1"/>
        <v>0</v>
      </c>
      <c r="E16" s="43"/>
      <c r="F16" s="43"/>
      <c r="G16" s="43">
        <f t="shared" si="2"/>
        <v>4870700</v>
      </c>
      <c r="H16" s="43">
        <v>4870700</v>
      </c>
      <c r="I16" s="43"/>
    </row>
    <row r="17" customHeight="1" spans="1:9">
      <c r="A17" s="42">
        <v>2120601</v>
      </c>
      <c r="B17" s="42" t="s">
        <v>64</v>
      </c>
      <c r="C17" s="43">
        <f t="shared" si="3"/>
        <v>2136800</v>
      </c>
      <c r="D17" s="43">
        <f t="shared" si="1"/>
        <v>1836800</v>
      </c>
      <c r="E17" s="43">
        <v>1634427.8</v>
      </c>
      <c r="F17" s="43">
        <v>202372.2</v>
      </c>
      <c r="G17" s="43">
        <f t="shared" si="2"/>
        <v>300000</v>
      </c>
      <c r="H17" s="43">
        <v>300000</v>
      </c>
      <c r="I17" s="43"/>
    </row>
    <row r="18" customHeight="1" spans="1:9">
      <c r="A18" s="42">
        <v>2120899</v>
      </c>
      <c r="B18" s="42" t="s">
        <v>130</v>
      </c>
      <c r="C18" s="43">
        <f t="shared" si="3"/>
        <v>3000000</v>
      </c>
      <c r="D18" s="43">
        <f t="shared" si="1"/>
        <v>0</v>
      </c>
      <c r="E18" s="43"/>
      <c r="F18" s="43"/>
      <c r="G18" s="43">
        <f t="shared" si="2"/>
        <v>3000000</v>
      </c>
      <c r="H18" s="43">
        <v>3000000</v>
      </c>
      <c r="I18" s="43"/>
    </row>
    <row r="19" customHeight="1" spans="1:9">
      <c r="A19" s="42">
        <v>2210199</v>
      </c>
      <c r="B19" s="42" t="s">
        <v>131</v>
      </c>
      <c r="C19" s="43">
        <f t="shared" si="3"/>
        <v>1900000</v>
      </c>
      <c r="D19" s="43">
        <f t="shared" si="1"/>
        <v>0</v>
      </c>
      <c r="E19" s="43"/>
      <c r="F19" s="43"/>
      <c r="G19" s="43">
        <f t="shared" si="2"/>
        <v>1900000</v>
      </c>
      <c r="H19" s="43"/>
      <c r="I19" s="43">
        <v>1900000</v>
      </c>
    </row>
    <row r="20" customHeight="1" spans="1:9">
      <c r="A20" s="42">
        <v>2210201</v>
      </c>
      <c r="B20" s="42" t="s">
        <v>66</v>
      </c>
      <c r="C20" s="43">
        <f t="shared" si="3"/>
        <v>474922.7</v>
      </c>
      <c r="D20" s="43">
        <f t="shared" si="1"/>
        <v>474922.7</v>
      </c>
      <c r="E20" s="43">
        <v>474922.7</v>
      </c>
      <c r="F20" s="43"/>
      <c r="G20" s="43">
        <f t="shared" si="2"/>
        <v>0</v>
      </c>
      <c r="H20" s="43"/>
      <c r="I20" s="43"/>
    </row>
    <row r="21" customHeight="1" spans="1:9">
      <c r="A21" s="41" t="s">
        <v>8</v>
      </c>
      <c r="B21" s="41"/>
      <c r="C21" s="44">
        <f t="shared" ref="C21:I21" si="4">SUM(C6:C20)</f>
        <v>19518318.2</v>
      </c>
      <c r="D21" s="44">
        <f t="shared" si="4"/>
        <v>6551618.2</v>
      </c>
      <c r="E21" s="44">
        <f t="shared" si="4"/>
        <v>5835337.2</v>
      </c>
      <c r="F21" s="44">
        <f t="shared" si="4"/>
        <v>716281</v>
      </c>
      <c r="G21" s="44">
        <f t="shared" si="4"/>
        <v>12966700</v>
      </c>
      <c r="H21" s="44">
        <f t="shared" si="4"/>
        <v>9966700</v>
      </c>
      <c r="I21" s="44">
        <f t="shared" si="4"/>
        <v>3000000</v>
      </c>
    </row>
    <row r="22" ht="32.25" customHeight="1" spans="1:9">
      <c r="A22" s="45"/>
      <c r="B22" s="45"/>
      <c r="C22" s="45"/>
      <c r="D22" s="45"/>
      <c r="E22" s="45"/>
      <c r="F22" s="45"/>
      <c r="G22" s="45"/>
      <c r="H22" s="45"/>
      <c r="I22" s="45"/>
    </row>
    <row r="23" ht="30.75" customHeight="1" spans="1:9">
      <c r="A23" s="46"/>
      <c r="B23" s="46"/>
      <c r="C23" s="46"/>
      <c r="D23" s="46"/>
      <c r="E23" s="46"/>
      <c r="F23" s="46"/>
      <c r="G23" s="46"/>
      <c r="H23" s="46"/>
      <c r="I23" s="46"/>
    </row>
    <row r="24" customHeight="1" spans="7:7">
      <c r="G24" t="s">
        <v>132</v>
      </c>
    </row>
  </sheetData>
  <mergeCells count="8">
    <mergeCell ref="A2:I2"/>
    <mergeCell ref="A4:B4"/>
    <mergeCell ref="D4:F4"/>
    <mergeCell ref="G4:I4"/>
    <mergeCell ref="A21:B21"/>
    <mergeCell ref="A22:I22"/>
    <mergeCell ref="A23:I23"/>
    <mergeCell ref="C4:C5"/>
  </mergeCells>
  <printOptions horizontalCentered="1"/>
  <pageMargins left="0.0388888888888889" right="0.0388888888888889" top="0.747916666666667" bottom="0.747916666666667" header="0.313888888888889" footer="0.313888888888889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113"/>
  <sheetViews>
    <sheetView workbookViewId="0">
      <pane ySplit="5" topLeftCell="A6" activePane="bottomLeft" state="frozen"/>
      <selection/>
      <selection pane="bottomLeft" activeCell="L72" sqref="L72"/>
    </sheetView>
  </sheetViews>
  <sheetFormatPr defaultColWidth="9" defaultRowHeight="14.25"/>
  <cols>
    <col min="1" max="2" width="33.4416666666667" style="1" customWidth="1"/>
    <col min="3" max="3" width="16.6666666666667" style="1" customWidth="1"/>
    <col min="4" max="4" width="18" style="1" customWidth="1"/>
    <col min="5" max="8" width="13.3333333333333" style="2" customWidth="1"/>
    <col min="9" max="10" width="16.6666666666667" style="2" customWidth="1"/>
    <col min="11" max="11" width="48.125" style="2" customWidth="1"/>
    <col min="12" max="12" width="13" style="2" customWidth="1"/>
    <col min="13" max="13" width="10.6666666666667" style="2" customWidth="1"/>
    <col min="14" max="14" width="13.2166666666667" style="2" customWidth="1"/>
    <col min="15" max="15" width="8.21666666666667" style="2" customWidth="1"/>
    <col min="16" max="16" width="12.3333333333333" style="2" customWidth="1"/>
    <col min="17" max="16384" width="9" style="1"/>
  </cols>
  <sheetData>
    <row r="1" ht="14.7" customHeight="1" spans="1:16">
      <c r="A1" t="s">
        <v>133</v>
      </c>
      <c r="B1" s="3"/>
      <c r="C1" s="4"/>
      <c r="D1" s="4"/>
      <c r="E1" s="5"/>
      <c r="F1" s="5"/>
      <c r="G1" s="5"/>
      <c r="H1" s="5"/>
      <c r="I1" s="5"/>
      <c r="J1" s="5"/>
      <c r="K1" s="23"/>
      <c r="L1" s="24"/>
      <c r="M1" s="24"/>
      <c r="N1" s="24"/>
      <c r="O1" s="24"/>
      <c r="P1" s="24"/>
    </row>
    <row r="2" ht="24.6" customHeight="1" spans="1:16">
      <c r="A2" s="6" t="s">
        <v>134</v>
      </c>
      <c r="B2" s="6"/>
      <c r="C2" s="6"/>
      <c r="D2" s="6"/>
      <c r="E2" s="7"/>
      <c r="F2" s="7"/>
      <c r="G2" s="7"/>
      <c r="H2" s="7"/>
      <c r="I2" s="7"/>
      <c r="J2" s="7"/>
      <c r="K2" s="7"/>
      <c r="L2" s="25"/>
      <c r="M2" s="25"/>
      <c r="N2" s="25"/>
      <c r="O2" s="25"/>
      <c r="P2" s="25"/>
    </row>
    <row r="3" ht="17.7" customHeight="1" spans="1:16">
      <c r="A3" s="8" t="s">
        <v>135</v>
      </c>
      <c r="B3" s="8"/>
      <c r="C3" s="9"/>
      <c r="D3" s="9"/>
      <c r="E3" s="10"/>
      <c r="F3" s="10"/>
      <c r="G3" s="10"/>
      <c r="H3" s="10"/>
      <c r="I3" s="10"/>
      <c r="J3" s="26" t="s">
        <v>136</v>
      </c>
      <c r="K3" s="27" t="s">
        <v>137</v>
      </c>
      <c r="L3" s="28"/>
      <c r="M3" s="28"/>
      <c r="N3" s="28"/>
      <c r="O3" s="28"/>
      <c r="P3" s="28"/>
    </row>
    <row r="4" ht="19.65" customHeight="1" spans="1:16">
      <c r="A4" s="11" t="s">
        <v>138</v>
      </c>
      <c r="B4" s="11" t="s">
        <v>139</v>
      </c>
      <c r="C4" s="11" t="s">
        <v>7</v>
      </c>
      <c r="D4" s="11" t="s">
        <v>140</v>
      </c>
      <c r="E4" s="12"/>
      <c r="F4" s="12"/>
      <c r="G4" s="12"/>
      <c r="H4" s="12"/>
      <c r="I4" s="12" t="s">
        <v>141</v>
      </c>
      <c r="J4" s="12" t="s">
        <v>142</v>
      </c>
      <c r="K4" s="12" t="s">
        <v>143</v>
      </c>
      <c r="L4" s="12" t="s">
        <v>144</v>
      </c>
      <c r="M4" s="12" t="s">
        <v>145</v>
      </c>
      <c r="N4" s="12" t="s">
        <v>146</v>
      </c>
      <c r="O4" s="12" t="s">
        <v>147</v>
      </c>
      <c r="P4" s="12" t="s">
        <v>148</v>
      </c>
    </row>
    <row r="5" ht="19.65" customHeight="1" spans="1:16">
      <c r="A5" s="11"/>
      <c r="B5" s="11"/>
      <c r="C5" s="11"/>
      <c r="D5" s="11" t="s">
        <v>149</v>
      </c>
      <c r="E5" s="12" t="s">
        <v>150</v>
      </c>
      <c r="F5" s="12" t="s">
        <v>151</v>
      </c>
      <c r="G5" s="12" t="s">
        <v>152</v>
      </c>
      <c r="H5" s="12" t="s">
        <v>153</v>
      </c>
      <c r="I5" s="12"/>
      <c r="J5" s="12"/>
      <c r="K5" s="12"/>
      <c r="L5" s="12"/>
      <c r="M5" s="12"/>
      <c r="N5" s="12"/>
      <c r="O5" s="12"/>
      <c r="P5" s="12"/>
    </row>
    <row r="6" ht="19.65" customHeight="1" spans="1:16">
      <c r="A6" s="11" t="s">
        <v>154</v>
      </c>
      <c r="B6" s="13"/>
      <c r="C6" s="14"/>
      <c r="D6" s="15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ht="19.65" customHeight="1" spans="1:16">
      <c r="A7" s="17" t="s">
        <v>155</v>
      </c>
      <c r="B7" s="18" t="s">
        <v>156</v>
      </c>
      <c r="C7" s="19">
        <v>1500000</v>
      </c>
      <c r="D7" s="20" t="s">
        <v>157</v>
      </c>
      <c r="E7" s="21" t="s">
        <v>158</v>
      </c>
      <c r="F7" s="21" t="s">
        <v>158</v>
      </c>
      <c r="G7" s="21" t="s">
        <v>158</v>
      </c>
      <c r="H7" s="21" t="s">
        <v>158</v>
      </c>
      <c r="I7" s="29" t="s">
        <v>159</v>
      </c>
      <c r="J7" s="22" t="s">
        <v>160</v>
      </c>
      <c r="K7" s="22" t="s">
        <v>161</v>
      </c>
      <c r="L7" s="30" t="s">
        <v>162</v>
      </c>
      <c r="M7" s="30" t="s">
        <v>163</v>
      </c>
      <c r="N7" s="30" t="s">
        <v>164</v>
      </c>
      <c r="O7" s="30" t="s">
        <v>165</v>
      </c>
      <c r="P7" s="31" t="s">
        <v>166</v>
      </c>
    </row>
    <row r="8" ht="39" customHeight="1" spans="1:16">
      <c r="A8" s="17"/>
      <c r="B8" s="18"/>
      <c r="C8" s="19"/>
      <c r="D8" s="20"/>
      <c r="E8" s="21"/>
      <c r="F8" s="21"/>
      <c r="G8" s="21"/>
      <c r="H8" s="21"/>
      <c r="I8" s="29"/>
      <c r="J8" s="22" t="s">
        <v>167</v>
      </c>
      <c r="K8" s="22" t="s">
        <v>168</v>
      </c>
      <c r="L8" s="30" t="s">
        <v>169</v>
      </c>
      <c r="M8" s="30" t="s">
        <v>170</v>
      </c>
      <c r="N8" s="30" t="s">
        <v>164</v>
      </c>
      <c r="O8" s="30" t="s">
        <v>165</v>
      </c>
      <c r="P8" s="31" t="s">
        <v>171</v>
      </c>
    </row>
    <row r="9" ht="19.65" customHeight="1" spans="1:16">
      <c r="A9" s="17"/>
      <c r="B9" s="18"/>
      <c r="C9" s="19"/>
      <c r="D9" s="20"/>
      <c r="E9" s="21"/>
      <c r="F9" s="21"/>
      <c r="G9" s="21"/>
      <c r="H9" s="21"/>
      <c r="I9" s="29"/>
      <c r="J9" s="22" t="s">
        <v>172</v>
      </c>
      <c r="K9" s="22" t="s">
        <v>173</v>
      </c>
      <c r="L9" s="30" t="s">
        <v>174</v>
      </c>
      <c r="M9" s="30" t="s">
        <v>163</v>
      </c>
      <c r="N9" s="30" t="s">
        <v>164</v>
      </c>
      <c r="O9" s="30" t="s">
        <v>165</v>
      </c>
      <c r="P9" s="31" t="s">
        <v>171</v>
      </c>
    </row>
    <row r="10" ht="19.65" customHeight="1" spans="1:16">
      <c r="A10" s="17"/>
      <c r="B10" s="18"/>
      <c r="C10" s="19"/>
      <c r="D10" s="20"/>
      <c r="E10" s="21"/>
      <c r="F10" s="21"/>
      <c r="G10" s="21"/>
      <c r="H10" s="21"/>
      <c r="I10" s="29"/>
      <c r="J10" s="22" t="s">
        <v>175</v>
      </c>
      <c r="K10" s="22" t="s">
        <v>176</v>
      </c>
      <c r="L10" s="30" t="s">
        <v>169</v>
      </c>
      <c r="M10" s="30" t="s">
        <v>170</v>
      </c>
      <c r="N10" s="30" t="s">
        <v>164</v>
      </c>
      <c r="O10" s="30" t="s">
        <v>165</v>
      </c>
      <c r="P10" s="31" t="s">
        <v>171</v>
      </c>
    </row>
    <row r="11" ht="31.35" customHeight="1" spans="1:16">
      <c r="A11" s="17"/>
      <c r="B11" s="18"/>
      <c r="C11" s="19"/>
      <c r="D11" s="20"/>
      <c r="E11" s="21"/>
      <c r="F11" s="21"/>
      <c r="G11" s="21"/>
      <c r="H11" s="21"/>
      <c r="I11" s="29" t="s">
        <v>177</v>
      </c>
      <c r="J11" s="22" t="s">
        <v>178</v>
      </c>
      <c r="K11" s="22" t="s">
        <v>179</v>
      </c>
      <c r="L11" s="30" t="s">
        <v>169</v>
      </c>
      <c r="M11" s="30" t="s">
        <v>180</v>
      </c>
      <c r="N11" s="30" t="s">
        <v>164</v>
      </c>
      <c r="O11" s="30" t="s">
        <v>181</v>
      </c>
      <c r="P11" s="31" t="s">
        <v>171</v>
      </c>
    </row>
    <row r="12" ht="48" customHeight="1" spans="1:16">
      <c r="A12" s="17"/>
      <c r="B12" s="18"/>
      <c r="C12" s="19"/>
      <c r="D12" s="20"/>
      <c r="E12" s="21"/>
      <c r="F12" s="21"/>
      <c r="G12" s="21"/>
      <c r="H12" s="21"/>
      <c r="I12" s="29" t="s">
        <v>182</v>
      </c>
      <c r="J12" s="22" t="s">
        <v>183</v>
      </c>
      <c r="K12" s="22" t="s">
        <v>184</v>
      </c>
      <c r="L12" s="30" t="s">
        <v>169</v>
      </c>
      <c r="M12" s="30" t="s">
        <v>170</v>
      </c>
      <c r="N12" s="30" t="s">
        <v>164</v>
      </c>
      <c r="O12" s="30" t="s">
        <v>165</v>
      </c>
      <c r="P12" s="31" t="s">
        <v>171</v>
      </c>
    </row>
    <row r="13" ht="19.65" customHeight="1" spans="1:16">
      <c r="A13" s="17" t="s">
        <v>185</v>
      </c>
      <c r="B13" s="18" t="s">
        <v>156</v>
      </c>
      <c r="C13" s="19">
        <v>3000000</v>
      </c>
      <c r="D13" s="20" t="s">
        <v>186</v>
      </c>
      <c r="E13" s="21" t="s">
        <v>158</v>
      </c>
      <c r="F13" s="21" t="s">
        <v>158</v>
      </c>
      <c r="G13" s="21" t="s">
        <v>158</v>
      </c>
      <c r="H13" s="21" t="s">
        <v>158</v>
      </c>
      <c r="I13" s="29" t="s">
        <v>159</v>
      </c>
      <c r="J13" s="22" t="s">
        <v>160</v>
      </c>
      <c r="K13" s="22" t="s">
        <v>187</v>
      </c>
      <c r="L13" s="30" t="s">
        <v>162</v>
      </c>
      <c r="M13" s="30" t="s">
        <v>163</v>
      </c>
      <c r="N13" s="30" t="s">
        <v>164</v>
      </c>
      <c r="O13" s="30" t="s">
        <v>165</v>
      </c>
      <c r="P13" s="31" t="s">
        <v>166</v>
      </c>
    </row>
    <row r="14" ht="19.65" customHeight="1" spans="1:16">
      <c r="A14" s="17"/>
      <c r="B14" s="18"/>
      <c r="C14" s="19"/>
      <c r="D14" s="20"/>
      <c r="E14" s="21"/>
      <c r="F14" s="21"/>
      <c r="G14" s="21"/>
      <c r="H14" s="21"/>
      <c r="I14" s="29"/>
      <c r="J14" s="22" t="s">
        <v>167</v>
      </c>
      <c r="K14" s="22" t="s">
        <v>188</v>
      </c>
      <c r="L14" s="30" t="s">
        <v>174</v>
      </c>
      <c r="M14" s="30" t="s">
        <v>163</v>
      </c>
      <c r="N14" s="30" t="s">
        <v>164</v>
      </c>
      <c r="O14" s="30" t="s">
        <v>165</v>
      </c>
      <c r="P14" s="31" t="s">
        <v>171</v>
      </c>
    </row>
    <row r="15" ht="19.65" customHeight="1" spans="1:16">
      <c r="A15" s="17"/>
      <c r="B15" s="18"/>
      <c r="C15" s="19"/>
      <c r="D15" s="20"/>
      <c r="E15" s="21"/>
      <c r="F15" s="21"/>
      <c r="G15" s="21"/>
      <c r="H15" s="21"/>
      <c r="I15" s="29"/>
      <c r="J15" s="22" t="s">
        <v>172</v>
      </c>
      <c r="K15" s="22" t="s">
        <v>189</v>
      </c>
      <c r="L15" s="30" t="s">
        <v>174</v>
      </c>
      <c r="M15" s="30" t="s">
        <v>190</v>
      </c>
      <c r="N15" s="30" t="s">
        <v>191</v>
      </c>
      <c r="O15" s="30" t="s">
        <v>165</v>
      </c>
      <c r="P15" s="31" t="s">
        <v>171</v>
      </c>
    </row>
    <row r="16" ht="19.65" customHeight="1" spans="1:16">
      <c r="A16" s="17"/>
      <c r="B16" s="18"/>
      <c r="C16" s="19"/>
      <c r="D16" s="20"/>
      <c r="E16" s="21"/>
      <c r="F16" s="21"/>
      <c r="G16" s="21"/>
      <c r="H16" s="21"/>
      <c r="I16" s="29"/>
      <c r="J16" s="22" t="s">
        <v>175</v>
      </c>
      <c r="K16" s="22" t="s">
        <v>192</v>
      </c>
      <c r="L16" s="30" t="s">
        <v>169</v>
      </c>
      <c r="M16" s="30" t="s">
        <v>170</v>
      </c>
      <c r="N16" s="30" t="s">
        <v>164</v>
      </c>
      <c r="O16" s="30" t="s">
        <v>165</v>
      </c>
      <c r="P16" s="31" t="s">
        <v>171</v>
      </c>
    </row>
    <row r="17" ht="31.35" customHeight="1" spans="1:16">
      <c r="A17" s="17"/>
      <c r="B17" s="18"/>
      <c r="C17" s="19"/>
      <c r="D17" s="20"/>
      <c r="E17" s="21"/>
      <c r="F17" s="21"/>
      <c r="G17" s="21"/>
      <c r="H17" s="21"/>
      <c r="I17" s="29" t="s">
        <v>177</v>
      </c>
      <c r="J17" s="22" t="s">
        <v>178</v>
      </c>
      <c r="K17" s="22" t="s">
        <v>193</v>
      </c>
      <c r="L17" s="30" t="s">
        <v>169</v>
      </c>
      <c r="M17" s="30" t="s">
        <v>170</v>
      </c>
      <c r="N17" s="30" t="s">
        <v>164</v>
      </c>
      <c r="O17" s="30" t="s">
        <v>181</v>
      </c>
      <c r="P17" s="31" t="s">
        <v>171</v>
      </c>
    </row>
    <row r="18" ht="19.65" customHeight="1" spans="1:16">
      <c r="A18" s="17"/>
      <c r="B18" s="18"/>
      <c r="C18" s="19"/>
      <c r="D18" s="20"/>
      <c r="E18" s="21"/>
      <c r="F18" s="21"/>
      <c r="G18" s="21"/>
      <c r="H18" s="21"/>
      <c r="I18" s="29" t="s">
        <v>182</v>
      </c>
      <c r="J18" s="22" t="s">
        <v>183</v>
      </c>
      <c r="K18" s="22" t="s">
        <v>194</v>
      </c>
      <c r="L18" s="30" t="s">
        <v>169</v>
      </c>
      <c r="M18" s="30" t="s">
        <v>163</v>
      </c>
      <c r="N18" s="30" t="s">
        <v>164</v>
      </c>
      <c r="O18" s="30" t="s">
        <v>165</v>
      </c>
      <c r="P18" s="31" t="s">
        <v>171</v>
      </c>
    </row>
    <row r="19" ht="19.65" customHeight="1" spans="1:16">
      <c r="A19" s="17" t="s">
        <v>195</v>
      </c>
      <c r="B19" s="18" t="s">
        <v>156</v>
      </c>
      <c r="C19" s="19">
        <v>4122500</v>
      </c>
      <c r="D19" s="20" t="s">
        <v>196</v>
      </c>
      <c r="E19" s="21" t="s">
        <v>158</v>
      </c>
      <c r="F19" s="21" t="s">
        <v>158</v>
      </c>
      <c r="G19" s="21" t="s">
        <v>158</v>
      </c>
      <c r="H19" s="21" t="s">
        <v>158</v>
      </c>
      <c r="I19" s="29" t="s">
        <v>159</v>
      </c>
      <c r="J19" s="22" t="s">
        <v>160</v>
      </c>
      <c r="K19" s="22" t="s">
        <v>197</v>
      </c>
      <c r="L19" s="30" t="s">
        <v>162</v>
      </c>
      <c r="M19" s="30" t="s">
        <v>163</v>
      </c>
      <c r="N19" s="30" t="s">
        <v>164</v>
      </c>
      <c r="O19" s="30" t="s">
        <v>165</v>
      </c>
      <c r="P19" s="31" t="s">
        <v>166</v>
      </c>
    </row>
    <row r="20" ht="19.65" customHeight="1" spans="1:16">
      <c r="A20" s="17"/>
      <c r="B20" s="18"/>
      <c r="C20" s="19"/>
      <c r="D20" s="20"/>
      <c r="E20" s="21"/>
      <c r="F20" s="21"/>
      <c r="G20" s="21"/>
      <c r="H20" s="21"/>
      <c r="I20" s="29"/>
      <c r="J20" s="22" t="s">
        <v>167</v>
      </c>
      <c r="K20" s="22" t="s">
        <v>198</v>
      </c>
      <c r="L20" s="30" t="s">
        <v>169</v>
      </c>
      <c r="M20" s="30" t="s">
        <v>199</v>
      </c>
      <c r="N20" s="30" t="s">
        <v>164</v>
      </c>
      <c r="O20" s="30" t="s">
        <v>165</v>
      </c>
      <c r="P20" s="31" t="s">
        <v>171</v>
      </c>
    </row>
    <row r="21" ht="19.65" customHeight="1" spans="1:16">
      <c r="A21" s="17"/>
      <c r="B21" s="18"/>
      <c r="C21" s="19"/>
      <c r="D21" s="20"/>
      <c r="E21" s="21"/>
      <c r="F21" s="21"/>
      <c r="G21" s="21"/>
      <c r="H21" s="21"/>
      <c r="I21" s="29"/>
      <c r="J21" s="22" t="s">
        <v>172</v>
      </c>
      <c r="K21" s="22" t="s">
        <v>200</v>
      </c>
      <c r="L21" s="30" t="s">
        <v>174</v>
      </c>
      <c r="M21" s="30" t="s">
        <v>201</v>
      </c>
      <c r="N21" s="30" t="s">
        <v>202</v>
      </c>
      <c r="O21" s="30" t="s">
        <v>165</v>
      </c>
      <c r="P21" s="31" t="s">
        <v>171</v>
      </c>
    </row>
    <row r="22" ht="19.65" customHeight="1" spans="1:16">
      <c r="A22" s="17"/>
      <c r="B22" s="18"/>
      <c r="C22" s="19"/>
      <c r="D22" s="20"/>
      <c r="E22" s="21"/>
      <c r="F22" s="21"/>
      <c r="G22" s="21"/>
      <c r="H22" s="21"/>
      <c r="I22" s="29"/>
      <c r="J22" s="22" t="s">
        <v>175</v>
      </c>
      <c r="K22" s="22" t="s">
        <v>203</v>
      </c>
      <c r="L22" s="30" t="s">
        <v>174</v>
      </c>
      <c r="M22" s="30" t="s">
        <v>199</v>
      </c>
      <c r="N22" s="30" t="s">
        <v>164</v>
      </c>
      <c r="O22" s="30" t="s">
        <v>165</v>
      </c>
      <c r="P22" s="31" t="s">
        <v>171</v>
      </c>
    </row>
    <row r="23" ht="31.35" customHeight="1" spans="1:16">
      <c r="A23" s="17"/>
      <c r="B23" s="18"/>
      <c r="C23" s="19"/>
      <c r="D23" s="20"/>
      <c r="E23" s="21"/>
      <c r="F23" s="21"/>
      <c r="G23" s="21"/>
      <c r="H23" s="21"/>
      <c r="I23" s="29" t="s">
        <v>177</v>
      </c>
      <c r="J23" s="22" t="s">
        <v>178</v>
      </c>
      <c r="K23" s="22" t="s">
        <v>204</v>
      </c>
      <c r="L23" s="30" t="s">
        <v>169</v>
      </c>
      <c r="M23" s="30" t="s">
        <v>163</v>
      </c>
      <c r="N23" s="30" t="s">
        <v>164</v>
      </c>
      <c r="O23" s="30" t="s">
        <v>181</v>
      </c>
      <c r="P23" s="31" t="s">
        <v>171</v>
      </c>
    </row>
    <row r="24" ht="19.65" customHeight="1" spans="1:16">
      <c r="A24" s="17"/>
      <c r="B24" s="18"/>
      <c r="C24" s="19"/>
      <c r="D24" s="20"/>
      <c r="E24" s="21"/>
      <c r="F24" s="21"/>
      <c r="G24" s="21"/>
      <c r="H24" s="21"/>
      <c r="I24" s="29" t="s">
        <v>182</v>
      </c>
      <c r="J24" s="22" t="s">
        <v>183</v>
      </c>
      <c r="K24" s="22" t="s">
        <v>205</v>
      </c>
      <c r="L24" s="30" t="s">
        <v>169</v>
      </c>
      <c r="M24" s="30" t="s">
        <v>163</v>
      </c>
      <c r="N24" s="30" t="s">
        <v>164</v>
      </c>
      <c r="O24" s="30" t="s">
        <v>165</v>
      </c>
      <c r="P24" s="31" t="s">
        <v>171</v>
      </c>
    </row>
    <row r="25" ht="19.65" customHeight="1" spans="1:16">
      <c r="A25" s="17" t="s">
        <v>206</v>
      </c>
      <c r="B25" s="18" t="s">
        <v>156</v>
      </c>
      <c r="C25" s="19">
        <v>120000</v>
      </c>
      <c r="D25" s="20" t="s">
        <v>207</v>
      </c>
      <c r="E25" s="21" t="s">
        <v>158</v>
      </c>
      <c r="F25" s="21" t="s">
        <v>158</v>
      </c>
      <c r="G25" s="21" t="s">
        <v>158</v>
      </c>
      <c r="H25" s="21" t="s">
        <v>158</v>
      </c>
      <c r="I25" s="22" t="s">
        <v>159</v>
      </c>
      <c r="J25" s="22" t="s">
        <v>160</v>
      </c>
      <c r="K25" s="22" t="s">
        <v>208</v>
      </c>
      <c r="L25" s="30" t="s">
        <v>162</v>
      </c>
      <c r="M25" s="30" t="s">
        <v>163</v>
      </c>
      <c r="N25" s="30" t="s">
        <v>164</v>
      </c>
      <c r="O25" s="30" t="s">
        <v>165</v>
      </c>
      <c r="P25" s="31" t="s">
        <v>166</v>
      </c>
    </row>
    <row r="26" ht="19.65" customHeight="1" spans="1:16">
      <c r="A26" s="17"/>
      <c r="B26" s="18"/>
      <c r="C26" s="19"/>
      <c r="D26" s="20"/>
      <c r="E26" s="21"/>
      <c r="F26" s="21"/>
      <c r="G26" s="21"/>
      <c r="H26" s="21"/>
      <c r="I26" s="22"/>
      <c r="J26" s="22" t="s">
        <v>167</v>
      </c>
      <c r="K26" s="22" t="s">
        <v>209</v>
      </c>
      <c r="L26" s="30" t="s">
        <v>169</v>
      </c>
      <c r="M26" s="30" t="s">
        <v>199</v>
      </c>
      <c r="N26" s="30" t="s">
        <v>164</v>
      </c>
      <c r="O26" s="30" t="s">
        <v>165</v>
      </c>
      <c r="P26" s="31" t="s">
        <v>171</v>
      </c>
    </row>
    <row r="27" ht="19.65" customHeight="1" spans="1:16">
      <c r="A27" s="17"/>
      <c r="B27" s="18"/>
      <c r="C27" s="19"/>
      <c r="D27" s="20"/>
      <c r="E27" s="21"/>
      <c r="F27" s="21"/>
      <c r="G27" s="21"/>
      <c r="H27" s="21"/>
      <c r="I27" s="22"/>
      <c r="J27" s="22" t="s">
        <v>172</v>
      </c>
      <c r="K27" s="22" t="s">
        <v>210</v>
      </c>
      <c r="L27" s="30" t="s">
        <v>174</v>
      </c>
      <c r="M27" s="30" t="s">
        <v>211</v>
      </c>
      <c r="N27" s="30" t="s">
        <v>191</v>
      </c>
      <c r="O27" s="30" t="s">
        <v>165</v>
      </c>
      <c r="P27" s="31" t="s">
        <v>171</v>
      </c>
    </row>
    <row r="28" ht="19.65" customHeight="1" spans="1:16">
      <c r="A28" s="17"/>
      <c r="B28" s="18"/>
      <c r="C28" s="19"/>
      <c r="D28" s="20"/>
      <c r="E28" s="21"/>
      <c r="F28" s="21"/>
      <c r="G28" s="21"/>
      <c r="H28" s="21"/>
      <c r="I28" s="22"/>
      <c r="J28" s="22" t="s">
        <v>175</v>
      </c>
      <c r="K28" s="22" t="s">
        <v>212</v>
      </c>
      <c r="L28" s="30" t="s">
        <v>169</v>
      </c>
      <c r="M28" s="30" t="s">
        <v>199</v>
      </c>
      <c r="N28" s="30" t="s">
        <v>164</v>
      </c>
      <c r="O28" s="30" t="s">
        <v>165</v>
      </c>
      <c r="P28" s="31" t="s">
        <v>171</v>
      </c>
    </row>
    <row r="29" ht="31.35" customHeight="1" spans="1:16">
      <c r="A29" s="17"/>
      <c r="B29" s="18"/>
      <c r="C29" s="19"/>
      <c r="D29" s="20"/>
      <c r="E29" s="21"/>
      <c r="F29" s="21"/>
      <c r="G29" s="21"/>
      <c r="H29" s="21"/>
      <c r="I29" s="22" t="s">
        <v>177</v>
      </c>
      <c r="J29" s="22" t="s">
        <v>178</v>
      </c>
      <c r="K29" s="22" t="s">
        <v>213</v>
      </c>
      <c r="L29" s="30" t="s">
        <v>169</v>
      </c>
      <c r="M29" s="30" t="s">
        <v>163</v>
      </c>
      <c r="N29" s="30" t="s">
        <v>164</v>
      </c>
      <c r="O29" s="30" t="s">
        <v>181</v>
      </c>
      <c r="P29" s="31" t="s">
        <v>171</v>
      </c>
    </row>
    <row r="30" ht="27" customHeight="1" spans="1:16">
      <c r="A30" s="17"/>
      <c r="B30" s="18"/>
      <c r="C30" s="19"/>
      <c r="D30" s="20"/>
      <c r="E30" s="21"/>
      <c r="F30" s="21"/>
      <c r="G30" s="21"/>
      <c r="H30" s="21"/>
      <c r="I30" s="22" t="s">
        <v>182</v>
      </c>
      <c r="J30" s="22" t="s">
        <v>214</v>
      </c>
      <c r="K30" s="22" t="s">
        <v>215</v>
      </c>
      <c r="L30" s="30" t="s">
        <v>169</v>
      </c>
      <c r="M30" s="30" t="s">
        <v>165</v>
      </c>
      <c r="N30" s="30" t="s">
        <v>216</v>
      </c>
      <c r="O30" s="30" t="s">
        <v>165</v>
      </c>
      <c r="P30" s="31" t="s">
        <v>171</v>
      </c>
    </row>
    <row r="31" ht="19.65" customHeight="1" spans="1:16">
      <c r="A31" s="17" t="s">
        <v>217</v>
      </c>
      <c r="B31" s="18" t="s">
        <v>156</v>
      </c>
      <c r="C31" s="19">
        <v>300000</v>
      </c>
      <c r="D31" s="20" t="s">
        <v>218</v>
      </c>
      <c r="E31" s="21" t="s">
        <v>158</v>
      </c>
      <c r="F31" s="21" t="s">
        <v>158</v>
      </c>
      <c r="G31" s="21" t="s">
        <v>158</v>
      </c>
      <c r="H31" s="21" t="s">
        <v>158</v>
      </c>
      <c r="I31" s="22" t="s">
        <v>159</v>
      </c>
      <c r="J31" s="22" t="s">
        <v>160</v>
      </c>
      <c r="K31" s="22" t="s">
        <v>219</v>
      </c>
      <c r="L31" s="30" t="s">
        <v>174</v>
      </c>
      <c r="M31" s="30" t="s">
        <v>163</v>
      </c>
      <c r="N31" s="30" t="s">
        <v>164</v>
      </c>
      <c r="O31" s="30" t="s">
        <v>165</v>
      </c>
      <c r="P31" s="31" t="s">
        <v>171</v>
      </c>
    </row>
    <row r="32" ht="19.65" customHeight="1" spans="1:16">
      <c r="A32" s="17"/>
      <c r="B32" s="18"/>
      <c r="C32" s="19"/>
      <c r="D32" s="20"/>
      <c r="E32" s="21"/>
      <c r="F32" s="21"/>
      <c r="G32" s="21"/>
      <c r="H32" s="21"/>
      <c r="I32" s="22"/>
      <c r="J32" s="22" t="s">
        <v>167</v>
      </c>
      <c r="K32" s="22" t="s">
        <v>220</v>
      </c>
      <c r="L32" s="30" t="s">
        <v>162</v>
      </c>
      <c r="M32" s="30" t="s">
        <v>163</v>
      </c>
      <c r="N32" s="30" t="s">
        <v>164</v>
      </c>
      <c r="O32" s="30" t="s">
        <v>165</v>
      </c>
      <c r="P32" s="31" t="s">
        <v>166</v>
      </c>
    </row>
    <row r="33" ht="19.65" customHeight="1" spans="1:16">
      <c r="A33" s="17"/>
      <c r="B33" s="18"/>
      <c r="C33" s="19"/>
      <c r="D33" s="20"/>
      <c r="E33" s="21"/>
      <c r="F33" s="21"/>
      <c r="G33" s="21"/>
      <c r="H33" s="21"/>
      <c r="I33" s="22"/>
      <c r="J33" s="22" t="s">
        <v>172</v>
      </c>
      <c r="K33" s="22" t="s">
        <v>221</v>
      </c>
      <c r="L33" s="30" t="s">
        <v>169</v>
      </c>
      <c r="M33" s="30" t="s">
        <v>222</v>
      </c>
      <c r="N33" s="30" t="s">
        <v>223</v>
      </c>
      <c r="O33" s="30" t="s">
        <v>165</v>
      </c>
      <c r="P33" s="31" t="s">
        <v>171</v>
      </c>
    </row>
    <row r="34" ht="19.65" customHeight="1" spans="1:16">
      <c r="A34" s="17"/>
      <c r="B34" s="18"/>
      <c r="C34" s="19"/>
      <c r="D34" s="20"/>
      <c r="E34" s="21"/>
      <c r="F34" s="21"/>
      <c r="G34" s="21"/>
      <c r="H34" s="21"/>
      <c r="I34" s="22"/>
      <c r="J34" s="22" t="s">
        <v>175</v>
      </c>
      <c r="K34" s="22" t="s">
        <v>224</v>
      </c>
      <c r="L34" s="30" t="s">
        <v>174</v>
      </c>
      <c r="M34" s="30" t="s">
        <v>163</v>
      </c>
      <c r="N34" s="30" t="s">
        <v>164</v>
      </c>
      <c r="O34" s="30" t="s">
        <v>165</v>
      </c>
      <c r="P34" s="31" t="s">
        <v>171</v>
      </c>
    </row>
    <row r="35" ht="31.35" customHeight="1" spans="1:16">
      <c r="A35" s="17"/>
      <c r="B35" s="18"/>
      <c r="C35" s="19"/>
      <c r="D35" s="20"/>
      <c r="E35" s="21"/>
      <c r="F35" s="21"/>
      <c r="G35" s="21"/>
      <c r="H35" s="21"/>
      <c r="I35" s="22" t="s">
        <v>177</v>
      </c>
      <c r="J35" s="22" t="s">
        <v>178</v>
      </c>
      <c r="K35" s="22" t="s">
        <v>225</v>
      </c>
      <c r="L35" s="30" t="s">
        <v>169</v>
      </c>
      <c r="M35" s="30" t="s">
        <v>170</v>
      </c>
      <c r="N35" s="30" t="s">
        <v>164</v>
      </c>
      <c r="O35" s="30" t="s">
        <v>181</v>
      </c>
      <c r="P35" s="31" t="s">
        <v>171</v>
      </c>
    </row>
    <row r="36" ht="19.65" customHeight="1" spans="1:16">
      <c r="A36" s="17"/>
      <c r="B36" s="18"/>
      <c r="C36" s="19"/>
      <c r="D36" s="20"/>
      <c r="E36" s="21"/>
      <c r="F36" s="21"/>
      <c r="G36" s="21"/>
      <c r="H36" s="21"/>
      <c r="I36" s="22" t="s">
        <v>182</v>
      </c>
      <c r="J36" s="22" t="s">
        <v>183</v>
      </c>
      <c r="K36" s="22" t="s">
        <v>226</v>
      </c>
      <c r="L36" s="30" t="s">
        <v>169</v>
      </c>
      <c r="M36" s="30" t="s">
        <v>180</v>
      </c>
      <c r="N36" s="30" t="s">
        <v>164</v>
      </c>
      <c r="O36" s="30" t="s">
        <v>165</v>
      </c>
      <c r="P36" s="31" t="s">
        <v>171</v>
      </c>
    </row>
    <row r="37" ht="19.65" customHeight="1" spans="1:16">
      <c r="A37" s="17" t="s">
        <v>227</v>
      </c>
      <c r="B37" s="18" t="s">
        <v>156</v>
      </c>
      <c r="C37" s="19">
        <v>50000</v>
      </c>
      <c r="D37" s="20" t="s">
        <v>228</v>
      </c>
      <c r="E37" s="21" t="s">
        <v>158</v>
      </c>
      <c r="F37" s="21" t="s">
        <v>158</v>
      </c>
      <c r="G37" s="21" t="s">
        <v>158</v>
      </c>
      <c r="H37" s="21" t="s">
        <v>158</v>
      </c>
      <c r="I37" s="22" t="s">
        <v>159</v>
      </c>
      <c r="J37" s="22" t="s">
        <v>160</v>
      </c>
      <c r="K37" s="22" t="s">
        <v>229</v>
      </c>
      <c r="L37" s="30" t="s">
        <v>162</v>
      </c>
      <c r="M37" s="30" t="s">
        <v>163</v>
      </c>
      <c r="N37" s="30" t="s">
        <v>164</v>
      </c>
      <c r="O37" s="30" t="s">
        <v>165</v>
      </c>
      <c r="P37" s="31" t="s">
        <v>166</v>
      </c>
    </row>
    <row r="38" ht="19.65" customHeight="1" spans="1:16">
      <c r="A38" s="17"/>
      <c r="B38" s="18"/>
      <c r="C38" s="19"/>
      <c r="D38" s="20"/>
      <c r="E38" s="21"/>
      <c r="F38" s="21"/>
      <c r="G38" s="21"/>
      <c r="H38" s="21"/>
      <c r="I38" s="22"/>
      <c r="J38" s="22" t="s">
        <v>167</v>
      </c>
      <c r="K38" s="22" t="s">
        <v>230</v>
      </c>
      <c r="L38" s="30" t="s">
        <v>169</v>
      </c>
      <c r="M38" s="30" t="s">
        <v>180</v>
      </c>
      <c r="N38" s="30" t="s">
        <v>164</v>
      </c>
      <c r="O38" s="30" t="s">
        <v>165</v>
      </c>
      <c r="P38" s="31" t="s">
        <v>171</v>
      </c>
    </row>
    <row r="39" ht="19.65" customHeight="1" spans="1:16">
      <c r="A39" s="17"/>
      <c r="B39" s="18"/>
      <c r="C39" s="19"/>
      <c r="D39" s="20"/>
      <c r="E39" s="21"/>
      <c r="F39" s="21"/>
      <c r="G39" s="21"/>
      <c r="H39" s="21"/>
      <c r="I39" s="22"/>
      <c r="J39" s="22" t="s">
        <v>172</v>
      </c>
      <c r="K39" s="22" t="s">
        <v>231</v>
      </c>
      <c r="L39" s="30" t="s">
        <v>174</v>
      </c>
      <c r="M39" s="30" t="s">
        <v>232</v>
      </c>
      <c r="N39" s="30" t="s">
        <v>223</v>
      </c>
      <c r="O39" s="30" t="s">
        <v>165</v>
      </c>
      <c r="P39" s="31" t="s">
        <v>171</v>
      </c>
    </row>
    <row r="40" ht="19.65" customHeight="1" spans="1:16">
      <c r="A40" s="17"/>
      <c r="B40" s="18"/>
      <c r="C40" s="19"/>
      <c r="D40" s="20"/>
      <c r="E40" s="21"/>
      <c r="F40" s="21"/>
      <c r="G40" s="21"/>
      <c r="H40" s="21"/>
      <c r="I40" s="22"/>
      <c r="J40" s="22" t="s">
        <v>175</v>
      </c>
      <c r="K40" s="22" t="s">
        <v>233</v>
      </c>
      <c r="L40" s="30" t="s">
        <v>169</v>
      </c>
      <c r="M40" s="30" t="s">
        <v>199</v>
      </c>
      <c r="N40" s="30" t="s">
        <v>164</v>
      </c>
      <c r="O40" s="30" t="s">
        <v>165</v>
      </c>
      <c r="P40" s="31" t="s">
        <v>171</v>
      </c>
    </row>
    <row r="41" ht="31.35" customHeight="1" spans="1:16">
      <c r="A41" s="17"/>
      <c r="B41" s="18"/>
      <c r="C41" s="19"/>
      <c r="D41" s="20"/>
      <c r="E41" s="21"/>
      <c r="F41" s="21"/>
      <c r="G41" s="21"/>
      <c r="H41" s="21"/>
      <c r="I41" s="22" t="s">
        <v>177</v>
      </c>
      <c r="J41" s="22" t="s">
        <v>178</v>
      </c>
      <c r="K41" s="22" t="s">
        <v>234</v>
      </c>
      <c r="L41" s="30" t="s">
        <v>169</v>
      </c>
      <c r="M41" s="30" t="s">
        <v>199</v>
      </c>
      <c r="N41" s="30" t="s">
        <v>164</v>
      </c>
      <c r="O41" s="30" t="s">
        <v>181</v>
      </c>
      <c r="P41" s="31" t="s">
        <v>171</v>
      </c>
    </row>
    <row r="42" ht="19.65" customHeight="1" spans="1:16">
      <c r="A42" s="17"/>
      <c r="B42" s="18"/>
      <c r="C42" s="19"/>
      <c r="D42" s="20"/>
      <c r="E42" s="21"/>
      <c r="F42" s="21"/>
      <c r="G42" s="21"/>
      <c r="H42" s="21"/>
      <c r="I42" s="22" t="s">
        <v>182</v>
      </c>
      <c r="J42" s="22" t="s">
        <v>183</v>
      </c>
      <c r="K42" s="22" t="s">
        <v>235</v>
      </c>
      <c r="L42" s="30" t="s">
        <v>169</v>
      </c>
      <c r="M42" s="30" t="s">
        <v>236</v>
      </c>
      <c r="N42" s="30" t="s">
        <v>164</v>
      </c>
      <c r="O42" s="30" t="s">
        <v>165</v>
      </c>
      <c r="P42" s="31" t="s">
        <v>171</v>
      </c>
    </row>
    <row r="43" ht="19.65" customHeight="1" spans="1:16">
      <c r="A43" s="17" t="s">
        <v>237</v>
      </c>
      <c r="B43" s="18" t="s">
        <v>156</v>
      </c>
      <c r="C43" s="19">
        <v>296000</v>
      </c>
      <c r="D43" s="20" t="s">
        <v>238</v>
      </c>
      <c r="E43" s="21" t="s">
        <v>158</v>
      </c>
      <c r="F43" s="21" t="s">
        <v>158</v>
      </c>
      <c r="G43" s="21" t="s">
        <v>158</v>
      </c>
      <c r="H43" s="21" t="s">
        <v>158</v>
      </c>
      <c r="I43" s="22" t="s">
        <v>159</v>
      </c>
      <c r="J43" s="22" t="s">
        <v>160</v>
      </c>
      <c r="K43" s="22" t="s">
        <v>239</v>
      </c>
      <c r="L43" s="30" t="s">
        <v>174</v>
      </c>
      <c r="M43" s="30" t="s">
        <v>163</v>
      </c>
      <c r="N43" s="30" t="s">
        <v>164</v>
      </c>
      <c r="O43" s="30" t="s">
        <v>165</v>
      </c>
      <c r="P43" s="30" t="s">
        <v>171</v>
      </c>
    </row>
    <row r="44" ht="19.65" customHeight="1" spans="1:16">
      <c r="A44" s="17"/>
      <c r="B44" s="18"/>
      <c r="C44" s="19"/>
      <c r="D44" s="20"/>
      <c r="E44" s="21"/>
      <c r="F44" s="21"/>
      <c r="G44" s="21"/>
      <c r="H44" s="21"/>
      <c r="I44" s="22"/>
      <c r="J44" s="22" t="s">
        <v>167</v>
      </c>
      <c r="K44" s="22" t="s">
        <v>240</v>
      </c>
      <c r="L44" s="30" t="s">
        <v>174</v>
      </c>
      <c r="M44" s="30" t="s">
        <v>163</v>
      </c>
      <c r="N44" s="30" t="s">
        <v>164</v>
      </c>
      <c r="O44" s="30" t="s">
        <v>165</v>
      </c>
      <c r="P44" s="30" t="s">
        <v>171</v>
      </c>
    </row>
    <row r="45" ht="19.65" customHeight="1" spans="1:16">
      <c r="A45" s="17"/>
      <c r="B45" s="18"/>
      <c r="C45" s="19"/>
      <c r="D45" s="20"/>
      <c r="E45" s="21"/>
      <c r="F45" s="21"/>
      <c r="G45" s="21"/>
      <c r="H45" s="21"/>
      <c r="I45" s="22"/>
      <c r="J45" s="22" t="s">
        <v>172</v>
      </c>
      <c r="K45" s="22" t="s">
        <v>241</v>
      </c>
      <c r="L45" s="30" t="s">
        <v>174</v>
      </c>
      <c r="M45" s="30" t="s">
        <v>211</v>
      </c>
      <c r="N45" s="30" t="s">
        <v>191</v>
      </c>
      <c r="O45" s="30" t="s">
        <v>165</v>
      </c>
      <c r="P45" s="30" t="s">
        <v>171</v>
      </c>
    </row>
    <row r="46" ht="19.65" customHeight="1" spans="1:16">
      <c r="A46" s="17"/>
      <c r="B46" s="18"/>
      <c r="C46" s="19"/>
      <c r="D46" s="20"/>
      <c r="E46" s="21"/>
      <c r="F46" s="21"/>
      <c r="G46" s="21"/>
      <c r="H46" s="21"/>
      <c r="I46" s="22"/>
      <c r="J46" s="22" t="s">
        <v>175</v>
      </c>
      <c r="K46" s="22" t="s">
        <v>242</v>
      </c>
      <c r="L46" s="30" t="s">
        <v>169</v>
      </c>
      <c r="M46" s="30" t="s">
        <v>199</v>
      </c>
      <c r="N46" s="30" t="s">
        <v>164</v>
      </c>
      <c r="O46" s="30" t="s">
        <v>165</v>
      </c>
      <c r="P46" s="30" t="s">
        <v>171</v>
      </c>
    </row>
    <row r="47" ht="31.35" customHeight="1" spans="1:16">
      <c r="A47" s="17"/>
      <c r="B47" s="18"/>
      <c r="C47" s="19"/>
      <c r="D47" s="20"/>
      <c r="E47" s="21"/>
      <c r="F47" s="21"/>
      <c r="G47" s="21"/>
      <c r="H47" s="21"/>
      <c r="I47" s="22" t="s">
        <v>177</v>
      </c>
      <c r="J47" s="22" t="s">
        <v>178</v>
      </c>
      <c r="K47" s="22" t="s">
        <v>243</v>
      </c>
      <c r="L47" s="30" t="s">
        <v>169</v>
      </c>
      <c r="M47" s="30" t="s">
        <v>199</v>
      </c>
      <c r="N47" s="30" t="s">
        <v>164</v>
      </c>
      <c r="O47" s="30" t="s">
        <v>181</v>
      </c>
      <c r="P47" s="30" t="s">
        <v>171</v>
      </c>
    </row>
    <row r="48" ht="19.65" customHeight="1" spans="1:16">
      <c r="A48" s="17"/>
      <c r="B48" s="18"/>
      <c r="C48" s="19"/>
      <c r="D48" s="20"/>
      <c r="E48" s="21"/>
      <c r="F48" s="21"/>
      <c r="G48" s="21"/>
      <c r="H48" s="21"/>
      <c r="I48" s="22" t="s">
        <v>182</v>
      </c>
      <c r="J48" s="22" t="s">
        <v>183</v>
      </c>
      <c r="K48" s="22" t="s">
        <v>244</v>
      </c>
      <c r="L48" s="30" t="s">
        <v>169</v>
      </c>
      <c r="M48" s="30" t="s">
        <v>199</v>
      </c>
      <c r="N48" s="30" t="s">
        <v>164</v>
      </c>
      <c r="O48" s="30" t="s">
        <v>165</v>
      </c>
      <c r="P48" s="30" t="s">
        <v>171</v>
      </c>
    </row>
    <row r="49" ht="19.65" customHeight="1" spans="1:16">
      <c r="A49" s="17" t="s">
        <v>245</v>
      </c>
      <c r="B49" s="18" t="s">
        <v>156</v>
      </c>
      <c r="C49" s="19">
        <v>578200</v>
      </c>
      <c r="D49" s="20" t="s">
        <v>246</v>
      </c>
      <c r="E49" s="21" t="s">
        <v>158</v>
      </c>
      <c r="F49" s="21" t="s">
        <v>158</v>
      </c>
      <c r="G49" s="21" t="s">
        <v>158</v>
      </c>
      <c r="H49" s="21" t="s">
        <v>158</v>
      </c>
      <c r="I49" s="22" t="s">
        <v>159</v>
      </c>
      <c r="J49" s="22" t="s">
        <v>160</v>
      </c>
      <c r="K49" s="22" t="s">
        <v>247</v>
      </c>
      <c r="L49" s="30" t="s">
        <v>174</v>
      </c>
      <c r="M49" s="30" t="s">
        <v>163</v>
      </c>
      <c r="N49" s="30" t="s">
        <v>164</v>
      </c>
      <c r="O49" s="30" t="s">
        <v>165</v>
      </c>
      <c r="P49" s="30" t="s">
        <v>171</v>
      </c>
    </row>
    <row r="50" ht="19.65" customHeight="1" spans="1:16">
      <c r="A50" s="17"/>
      <c r="B50" s="18"/>
      <c r="C50" s="19"/>
      <c r="D50" s="20"/>
      <c r="E50" s="21"/>
      <c r="F50" s="21"/>
      <c r="G50" s="21"/>
      <c r="H50" s="21"/>
      <c r="I50" s="22"/>
      <c r="J50" s="22" t="s">
        <v>167</v>
      </c>
      <c r="K50" s="22" t="s">
        <v>248</v>
      </c>
      <c r="L50" s="30" t="s">
        <v>174</v>
      </c>
      <c r="M50" s="30" t="s">
        <v>163</v>
      </c>
      <c r="N50" s="30" t="s">
        <v>164</v>
      </c>
      <c r="O50" s="30" t="s">
        <v>165</v>
      </c>
      <c r="P50" s="30" t="s">
        <v>171</v>
      </c>
    </row>
    <row r="51" ht="19.65" customHeight="1" spans="1:16">
      <c r="A51" s="17"/>
      <c r="B51" s="18"/>
      <c r="C51" s="19"/>
      <c r="D51" s="20"/>
      <c r="E51" s="21"/>
      <c r="F51" s="21"/>
      <c r="G51" s="21"/>
      <c r="H51" s="21"/>
      <c r="I51" s="22"/>
      <c r="J51" s="22" t="s">
        <v>172</v>
      </c>
      <c r="K51" s="22" t="s">
        <v>249</v>
      </c>
      <c r="L51" s="30" t="s">
        <v>174</v>
      </c>
      <c r="M51" s="30" t="s">
        <v>211</v>
      </c>
      <c r="N51" s="30" t="s">
        <v>191</v>
      </c>
      <c r="O51" s="30" t="s">
        <v>165</v>
      </c>
      <c r="P51" s="30" t="s">
        <v>171</v>
      </c>
    </row>
    <row r="52" ht="19.65" customHeight="1" spans="1:16">
      <c r="A52" s="17"/>
      <c r="B52" s="18"/>
      <c r="C52" s="19"/>
      <c r="D52" s="20"/>
      <c r="E52" s="21"/>
      <c r="F52" s="21"/>
      <c r="G52" s="21"/>
      <c r="H52" s="21"/>
      <c r="I52" s="22"/>
      <c r="J52" s="22" t="s">
        <v>175</v>
      </c>
      <c r="K52" s="22" t="s">
        <v>250</v>
      </c>
      <c r="L52" s="30" t="s">
        <v>174</v>
      </c>
      <c r="M52" s="30" t="s">
        <v>163</v>
      </c>
      <c r="N52" s="30" t="s">
        <v>164</v>
      </c>
      <c r="O52" s="30" t="s">
        <v>165</v>
      </c>
      <c r="P52" s="30" t="s">
        <v>171</v>
      </c>
    </row>
    <row r="53" ht="31.35" customHeight="1" spans="1:16">
      <c r="A53" s="17"/>
      <c r="B53" s="18"/>
      <c r="C53" s="19"/>
      <c r="D53" s="20"/>
      <c r="E53" s="21"/>
      <c r="F53" s="21"/>
      <c r="G53" s="21"/>
      <c r="H53" s="21"/>
      <c r="I53" s="22" t="s">
        <v>177</v>
      </c>
      <c r="J53" s="22" t="s">
        <v>178</v>
      </c>
      <c r="K53" s="22" t="s">
        <v>251</v>
      </c>
      <c r="L53" s="30" t="s">
        <v>174</v>
      </c>
      <c r="M53" s="30" t="s">
        <v>163</v>
      </c>
      <c r="N53" s="30" t="s">
        <v>164</v>
      </c>
      <c r="O53" s="30" t="s">
        <v>181</v>
      </c>
      <c r="P53" s="30" t="s">
        <v>171</v>
      </c>
    </row>
    <row r="54" ht="19.65" customHeight="1" spans="1:16">
      <c r="A54" s="17"/>
      <c r="B54" s="18"/>
      <c r="C54" s="19"/>
      <c r="D54" s="20"/>
      <c r="E54" s="21"/>
      <c r="F54" s="21"/>
      <c r="G54" s="21"/>
      <c r="H54" s="21"/>
      <c r="I54" s="22" t="s">
        <v>182</v>
      </c>
      <c r="J54" s="22" t="s">
        <v>183</v>
      </c>
      <c r="K54" s="22" t="s">
        <v>252</v>
      </c>
      <c r="L54" s="30" t="s">
        <v>174</v>
      </c>
      <c r="M54" s="30" t="s">
        <v>163</v>
      </c>
      <c r="N54" s="30" t="s">
        <v>164</v>
      </c>
      <c r="O54" s="30" t="s">
        <v>165</v>
      </c>
      <c r="P54" s="30" t="s">
        <v>171</v>
      </c>
    </row>
    <row r="55" ht="19.65" customHeight="1" spans="1:16">
      <c r="A55" s="17" t="s">
        <v>253</v>
      </c>
      <c r="B55" s="18" t="s">
        <v>254</v>
      </c>
      <c r="C55" s="19">
        <v>300000</v>
      </c>
      <c r="D55" s="22" t="s">
        <v>255</v>
      </c>
      <c r="E55" s="22" t="s">
        <v>256</v>
      </c>
      <c r="F55" s="22" t="s">
        <v>257</v>
      </c>
      <c r="G55" s="21" t="s">
        <v>158</v>
      </c>
      <c r="H55" s="21" t="s">
        <v>158</v>
      </c>
      <c r="I55" s="22" t="s">
        <v>159</v>
      </c>
      <c r="J55" s="22" t="s">
        <v>160</v>
      </c>
      <c r="K55" s="22" t="s">
        <v>258</v>
      </c>
      <c r="L55" s="30" t="s">
        <v>162</v>
      </c>
      <c r="M55" s="30" t="s">
        <v>199</v>
      </c>
      <c r="N55" s="30" t="s">
        <v>164</v>
      </c>
      <c r="O55" s="30" t="s">
        <v>165</v>
      </c>
      <c r="P55" s="30" t="s">
        <v>166</v>
      </c>
    </row>
    <row r="56" ht="19.65" customHeight="1" spans="1:16">
      <c r="A56" s="17"/>
      <c r="B56" s="18"/>
      <c r="C56" s="19"/>
      <c r="D56" s="22"/>
      <c r="E56" s="22"/>
      <c r="F56" s="22"/>
      <c r="G56" s="21"/>
      <c r="H56" s="21"/>
      <c r="I56" s="22"/>
      <c r="J56" s="22" t="s">
        <v>167</v>
      </c>
      <c r="K56" s="22" t="s">
        <v>259</v>
      </c>
      <c r="L56" s="30" t="s">
        <v>260</v>
      </c>
      <c r="M56" s="30" t="s">
        <v>261</v>
      </c>
      <c r="N56" s="32" t="s">
        <v>262</v>
      </c>
      <c r="O56" s="30" t="s">
        <v>263</v>
      </c>
      <c r="P56" s="30" t="s">
        <v>171</v>
      </c>
    </row>
    <row r="57" ht="19.65" customHeight="1" spans="1:16">
      <c r="A57" s="17"/>
      <c r="B57" s="18"/>
      <c r="C57" s="19"/>
      <c r="D57" s="22"/>
      <c r="E57" s="22"/>
      <c r="F57" s="22"/>
      <c r="G57" s="21"/>
      <c r="H57" s="21"/>
      <c r="I57" s="22"/>
      <c r="J57" s="22" t="s">
        <v>172</v>
      </c>
      <c r="K57" s="22" t="s">
        <v>264</v>
      </c>
      <c r="L57" s="30" t="s">
        <v>169</v>
      </c>
      <c r="M57" s="30" t="s">
        <v>265</v>
      </c>
      <c r="N57" s="30" t="s">
        <v>223</v>
      </c>
      <c r="O57" s="30" t="s">
        <v>266</v>
      </c>
      <c r="P57" s="30" t="s">
        <v>171</v>
      </c>
    </row>
    <row r="58" ht="19.65" customHeight="1" spans="1:16">
      <c r="A58" s="17"/>
      <c r="B58" s="18"/>
      <c r="C58" s="19"/>
      <c r="D58" s="22"/>
      <c r="E58" s="22"/>
      <c r="F58" s="22"/>
      <c r="G58" s="21"/>
      <c r="H58" s="21"/>
      <c r="I58" s="22"/>
      <c r="J58" s="22" t="s">
        <v>175</v>
      </c>
      <c r="K58" s="22" t="s">
        <v>267</v>
      </c>
      <c r="L58" s="30" t="s">
        <v>169</v>
      </c>
      <c r="M58" s="30" t="s">
        <v>180</v>
      </c>
      <c r="N58" s="30" t="s">
        <v>164</v>
      </c>
      <c r="O58" s="30" t="s">
        <v>266</v>
      </c>
      <c r="P58" s="30" t="s">
        <v>171</v>
      </c>
    </row>
    <row r="59" ht="31.35" customHeight="1" spans="1:16">
      <c r="A59" s="17"/>
      <c r="B59" s="18"/>
      <c r="C59" s="19"/>
      <c r="D59" s="22"/>
      <c r="E59" s="22"/>
      <c r="F59" s="22"/>
      <c r="G59" s="21"/>
      <c r="H59" s="21"/>
      <c r="I59" s="22" t="s">
        <v>177</v>
      </c>
      <c r="J59" s="22" t="s">
        <v>178</v>
      </c>
      <c r="K59" s="22" t="s">
        <v>268</v>
      </c>
      <c r="L59" s="30" t="s">
        <v>169</v>
      </c>
      <c r="M59" s="30" t="s">
        <v>269</v>
      </c>
      <c r="N59" s="30" t="s">
        <v>164</v>
      </c>
      <c r="O59" s="30" t="s">
        <v>165</v>
      </c>
      <c r="P59" s="30" t="s">
        <v>171</v>
      </c>
    </row>
    <row r="60" ht="19.65" customHeight="1" spans="1:16">
      <c r="A60" s="17"/>
      <c r="B60" s="18"/>
      <c r="C60" s="19"/>
      <c r="D60" s="22"/>
      <c r="E60" s="22"/>
      <c r="F60" s="22"/>
      <c r="G60" s="21"/>
      <c r="H60" s="21"/>
      <c r="I60" s="22" t="s">
        <v>182</v>
      </c>
      <c r="J60" s="22" t="s">
        <v>183</v>
      </c>
      <c r="K60" s="22" t="s">
        <v>270</v>
      </c>
      <c r="L60" s="30" t="s">
        <v>169</v>
      </c>
      <c r="M60" s="30" t="s">
        <v>170</v>
      </c>
      <c r="N60" s="30" t="s">
        <v>164</v>
      </c>
      <c r="O60" s="30" t="s">
        <v>263</v>
      </c>
      <c r="P60" s="30" t="s">
        <v>171</v>
      </c>
    </row>
    <row r="61" ht="19.65" customHeight="1" spans="1:16">
      <c r="A61" s="17" t="s">
        <v>271</v>
      </c>
      <c r="B61" s="18" t="s">
        <v>272</v>
      </c>
      <c r="C61" s="19">
        <v>100000</v>
      </c>
      <c r="D61" s="22" t="s">
        <v>273</v>
      </c>
      <c r="E61" s="22" t="s">
        <v>274</v>
      </c>
      <c r="F61" s="22" t="s">
        <v>275</v>
      </c>
      <c r="G61" s="22" t="s">
        <v>276</v>
      </c>
      <c r="H61" s="22" t="s">
        <v>277</v>
      </c>
      <c r="I61" s="29" t="s">
        <v>159</v>
      </c>
      <c r="J61" s="22" t="s">
        <v>160</v>
      </c>
      <c r="K61" s="22" t="s">
        <v>278</v>
      </c>
      <c r="L61" s="30" t="s">
        <v>174</v>
      </c>
      <c r="M61" s="30" t="s">
        <v>163</v>
      </c>
      <c r="N61" s="30" t="s">
        <v>164</v>
      </c>
      <c r="O61" s="30" t="s">
        <v>165</v>
      </c>
      <c r="P61" s="31" t="s">
        <v>171</v>
      </c>
    </row>
    <row r="62" ht="19.65" customHeight="1" spans="1:16">
      <c r="A62" s="17"/>
      <c r="B62" s="18"/>
      <c r="C62" s="19"/>
      <c r="D62" s="22"/>
      <c r="E62" s="22"/>
      <c r="F62" s="22"/>
      <c r="G62" s="22"/>
      <c r="H62" s="22"/>
      <c r="I62" s="29"/>
      <c r="J62" s="22" t="s">
        <v>167</v>
      </c>
      <c r="K62" s="22" t="s">
        <v>279</v>
      </c>
      <c r="L62" s="30" t="s">
        <v>174</v>
      </c>
      <c r="M62" s="30" t="s">
        <v>163</v>
      </c>
      <c r="N62" s="30" t="s">
        <v>164</v>
      </c>
      <c r="O62" s="30" t="s">
        <v>280</v>
      </c>
      <c r="P62" s="31" t="s">
        <v>171</v>
      </c>
    </row>
    <row r="63" ht="19.65" customHeight="1" spans="1:16">
      <c r="A63" s="17"/>
      <c r="B63" s="18"/>
      <c r="C63" s="19"/>
      <c r="D63" s="22"/>
      <c r="E63" s="22"/>
      <c r="F63" s="22"/>
      <c r="G63" s="22"/>
      <c r="H63" s="22"/>
      <c r="I63" s="29"/>
      <c r="J63" s="22" t="s">
        <v>172</v>
      </c>
      <c r="K63" s="22" t="s">
        <v>281</v>
      </c>
      <c r="L63" s="30" t="s">
        <v>169</v>
      </c>
      <c r="M63" s="30" t="s">
        <v>282</v>
      </c>
      <c r="N63" s="30" t="s">
        <v>283</v>
      </c>
      <c r="O63" s="30" t="s">
        <v>280</v>
      </c>
      <c r="P63" s="31" t="s">
        <v>171</v>
      </c>
    </row>
    <row r="64" ht="19.65" customHeight="1" spans="1:16">
      <c r="A64" s="17"/>
      <c r="B64" s="18"/>
      <c r="C64" s="19"/>
      <c r="D64" s="22"/>
      <c r="E64" s="22"/>
      <c r="F64" s="22"/>
      <c r="G64" s="22"/>
      <c r="H64" s="22"/>
      <c r="I64" s="29"/>
      <c r="J64" s="22" t="s">
        <v>175</v>
      </c>
      <c r="K64" s="22" t="s">
        <v>284</v>
      </c>
      <c r="L64" s="30" t="s">
        <v>174</v>
      </c>
      <c r="M64" s="30" t="s">
        <v>163</v>
      </c>
      <c r="N64" s="30" t="s">
        <v>164</v>
      </c>
      <c r="O64" s="30" t="s">
        <v>263</v>
      </c>
      <c r="P64" s="31" t="s">
        <v>171</v>
      </c>
    </row>
    <row r="65" ht="31.35" customHeight="1" spans="1:16">
      <c r="A65" s="17"/>
      <c r="B65" s="18"/>
      <c r="C65" s="19"/>
      <c r="D65" s="22"/>
      <c r="E65" s="22"/>
      <c r="F65" s="22"/>
      <c r="G65" s="22"/>
      <c r="H65" s="22"/>
      <c r="I65" s="29" t="s">
        <v>177</v>
      </c>
      <c r="J65" s="22" t="s">
        <v>178</v>
      </c>
      <c r="K65" s="22" t="s">
        <v>285</v>
      </c>
      <c r="L65" s="30" t="s">
        <v>260</v>
      </c>
      <c r="M65" s="30" t="s">
        <v>286</v>
      </c>
      <c r="N65" s="32" t="s">
        <v>262</v>
      </c>
      <c r="O65" s="30" t="s">
        <v>263</v>
      </c>
      <c r="P65" s="31" t="s">
        <v>171</v>
      </c>
    </row>
    <row r="66" ht="19.65" customHeight="1" spans="1:16">
      <c r="A66" s="17"/>
      <c r="B66" s="18"/>
      <c r="C66" s="19"/>
      <c r="D66" s="22"/>
      <c r="E66" s="22"/>
      <c r="F66" s="22"/>
      <c r="G66" s="22"/>
      <c r="H66" s="22"/>
      <c r="I66" s="29" t="s">
        <v>182</v>
      </c>
      <c r="J66" s="22" t="s">
        <v>287</v>
      </c>
      <c r="K66" s="22" t="s">
        <v>288</v>
      </c>
      <c r="L66" s="30" t="s">
        <v>289</v>
      </c>
      <c r="M66" s="30" t="s">
        <v>199</v>
      </c>
      <c r="N66" s="30" t="s">
        <v>164</v>
      </c>
      <c r="O66" s="30" t="s">
        <v>290</v>
      </c>
      <c r="P66" s="31" t="s">
        <v>171</v>
      </c>
    </row>
    <row r="67" ht="19.65" customHeight="1" spans="1:16">
      <c r="A67" s="17" t="s">
        <v>291</v>
      </c>
      <c r="B67" s="18" t="s">
        <v>272</v>
      </c>
      <c r="C67" s="19">
        <v>1800000</v>
      </c>
      <c r="D67" s="22" t="s">
        <v>292</v>
      </c>
      <c r="E67" s="22" t="s">
        <v>293</v>
      </c>
      <c r="F67" s="22" t="s">
        <v>294</v>
      </c>
      <c r="G67" s="22" t="s">
        <v>295</v>
      </c>
      <c r="H67" s="22" t="s">
        <v>296</v>
      </c>
      <c r="I67" s="29" t="s">
        <v>159</v>
      </c>
      <c r="J67" s="22" t="s">
        <v>160</v>
      </c>
      <c r="K67" s="22" t="s">
        <v>297</v>
      </c>
      <c r="L67" s="30" t="s">
        <v>289</v>
      </c>
      <c r="M67" s="30" t="s">
        <v>199</v>
      </c>
      <c r="N67" s="30" t="s">
        <v>164</v>
      </c>
      <c r="O67" s="30" t="s">
        <v>290</v>
      </c>
      <c r="P67" s="30" t="s">
        <v>171</v>
      </c>
    </row>
    <row r="68" ht="19.65" customHeight="1" spans="1:16">
      <c r="A68" s="17"/>
      <c r="B68" s="18"/>
      <c r="C68" s="19"/>
      <c r="D68" s="22"/>
      <c r="E68" s="22"/>
      <c r="F68" s="22"/>
      <c r="G68" s="22"/>
      <c r="H68" s="22"/>
      <c r="I68" s="29"/>
      <c r="J68" s="22" t="s">
        <v>167</v>
      </c>
      <c r="K68" s="22" t="s">
        <v>298</v>
      </c>
      <c r="L68" s="30" t="s">
        <v>289</v>
      </c>
      <c r="M68" s="30" t="s">
        <v>199</v>
      </c>
      <c r="N68" s="30" t="s">
        <v>164</v>
      </c>
      <c r="O68" s="30" t="s">
        <v>266</v>
      </c>
      <c r="P68" s="30" t="s">
        <v>171</v>
      </c>
    </row>
    <row r="69" ht="19.65" customHeight="1" spans="1:16">
      <c r="A69" s="17"/>
      <c r="B69" s="18"/>
      <c r="C69" s="19"/>
      <c r="D69" s="22"/>
      <c r="E69" s="22"/>
      <c r="F69" s="22"/>
      <c r="G69" s="22"/>
      <c r="H69" s="22"/>
      <c r="I69" s="29"/>
      <c r="J69" s="22" t="s">
        <v>172</v>
      </c>
      <c r="K69" s="22" t="s">
        <v>299</v>
      </c>
      <c r="L69" s="30" t="s">
        <v>169</v>
      </c>
      <c r="M69" s="30" t="s">
        <v>170</v>
      </c>
      <c r="N69" s="30" t="s">
        <v>164</v>
      </c>
      <c r="O69" s="30" t="s">
        <v>165</v>
      </c>
      <c r="P69" s="30" t="s">
        <v>171</v>
      </c>
    </row>
    <row r="70" ht="19.65" customHeight="1" spans="1:16">
      <c r="A70" s="17"/>
      <c r="B70" s="18"/>
      <c r="C70" s="19"/>
      <c r="D70" s="22"/>
      <c r="E70" s="22"/>
      <c r="F70" s="22"/>
      <c r="G70" s="22"/>
      <c r="H70" s="22"/>
      <c r="I70" s="29"/>
      <c r="J70" s="22" t="s">
        <v>175</v>
      </c>
      <c r="K70" s="22" t="s">
        <v>300</v>
      </c>
      <c r="L70" s="30" t="s">
        <v>162</v>
      </c>
      <c r="M70" s="30" t="s">
        <v>165</v>
      </c>
      <c r="N70" s="30" t="s">
        <v>301</v>
      </c>
      <c r="O70" s="30" t="s">
        <v>280</v>
      </c>
      <c r="P70" s="30" t="s">
        <v>171</v>
      </c>
    </row>
    <row r="71" ht="31.35" customHeight="1" spans="1:16">
      <c r="A71" s="17"/>
      <c r="B71" s="18"/>
      <c r="C71" s="19"/>
      <c r="D71" s="22"/>
      <c r="E71" s="22"/>
      <c r="F71" s="22"/>
      <c r="G71" s="22"/>
      <c r="H71" s="22"/>
      <c r="I71" s="29" t="s">
        <v>177</v>
      </c>
      <c r="J71" s="22" t="s">
        <v>178</v>
      </c>
      <c r="K71" s="22" t="s">
        <v>302</v>
      </c>
      <c r="L71" s="30" t="s">
        <v>169</v>
      </c>
      <c r="M71" s="30" t="s">
        <v>199</v>
      </c>
      <c r="N71" s="30" t="s">
        <v>164</v>
      </c>
      <c r="O71" s="30" t="s">
        <v>263</v>
      </c>
      <c r="P71" s="30" t="s">
        <v>171</v>
      </c>
    </row>
    <row r="72" ht="19.65" customHeight="1" spans="1:16">
      <c r="A72" s="17"/>
      <c r="B72" s="18"/>
      <c r="C72" s="19"/>
      <c r="D72" s="22"/>
      <c r="E72" s="22"/>
      <c r="F72" s="22"/>
      <c r="G72" s="22"/>
      <c r="H72" s="22"/>
      <c r="I72" s="29" t="s">
        <v>182</v>
      </c>
      <c r="J72" s="22" t="s">
        <v>287</v>
      </c>
      <c r="K72" s="22" t="s">
        <v>303</v>
      </c>
      <c r="L72" s="30" t="s">
        <v>169</v>
      </c>
      <c r="M72" s="30" t="s">
        <v>170</v>
      </c>
      <c r="N72" s="30" t="s">
        <v>164</v>
      </c>
      <c r="O72" s="30" t="s">
        <v>263</v>
      </c>
      <c r="P72" s="30" t="s">
        <v>171</v>
      </c>
    </row>
    <row r="73" ht="19.65" customHeight="1" spans="1:16">
      <c r="A73" s="17" t="s">
        <v>304</v>
      </c>
      <c r="B73" s="18" t="s">
        <v>305</v>
      </c>
      <c r="C73" s="19">
        <v>800000</v>
      </c>
      <c r="D73" s="22" t="s">
        <v>306</v>
      </c>
      <c r="E73" s="22" t="s">
        <v>307</v>
      </c>
      <c r="F73" s="21" t="s">
        <v>158</v>
      </c>
      <c r="G73" s="21" t="s">
        <v>158</v>
      </c>
      <c r="H73" s="21" t="s">
        <v>158</v>
      </c>
      <c r="I73" s="29" t="s">
        <v>159</v>
      </c>
      <c r="J73" s="22" t="s">
        <v>160</v>
      </c>
      <c r="K73" s="22" t="s">
        <v>308</v>
      </c>
      <c r="L73" s="30" t="s">
        <v>174</v>
      </c>
      <c r="M73" s="30" t="s">
        <v>163</v>
      </c>
      <c r="N73" s="30" t="s">
        <v>164</v>
      </c>
      <c r="O73" s="30" t="s">
        <v>165</v>
      </c>
      <c r="P73" s="30" t="s">
        <v>171</v>
      </c>
    </row>
    <row r="74" ht="19.65" customHeight="1" spans="1:16">
      <c r="A74" s="17"/>
      <c r="B74" s="18"/>
      <c r="C74" s="19"/>
      <c r="D74" s="22"/>
      <c r="E74" s="22"/>
      <c r="F74" s="21"/>
      <c r="G74" s="21"/>
      <c r="H74" s="21"/>
      <c r="I74" s="29"/>
      <c r="J74" s="22" t="s">
        <v>167</v>
      </c>
      <c r="K74" s="22" t="s">
        <v>309</v>
      </c>
      <c r="L74" s="30" t="s">
        <v>169</v>
      </c>
      <c r="M74" s="30" t="s">
        <v>269</v>
      </c>
      <c r="N74" s="30" t="s">
        <v>164</v>
      </c>
      <c r="O74" s="30" t="s">
        <v>165</v>
      </c>
      <c r="P74" s="30" t="s">
        <v>171</v>
      </c>
    </row>
    <row r="75" ht="19.65" customHeight="1" spans="1:16">
      <c r="A75" s="17"/>
      <c r="B75" s="18"/>
      <c r="C75" s="19"/>
      <c r="D75" s="22"/>
      <c r="E75" s="22"/>
      <c r="F75" s="21"/>
      <c r="G75" s="21"/>
      <c r="H75" s="21"/>
      <c r="I75" s="29"/>
      <c r="J75" s="22" t="s">
        <v>172</v>
      </c>
      <c r="K75" s="22" t="s">
        <v>310</v>
      </c>
      <c r="L75" s="30" t="s">
        <v>169</v>
      </c>
      <c r="M75" s="30" t="s">
        <v>269</v>
      </c>
      <c r="N75" s="30" t="s">
        <v>164</v>
      </c>
      <c r="O75" s="30" t="s">
        <v>165</v>
      </c>
      <c r="P75" s="30" t="s">
        <v>171</v>
      </c>
    </row>
    <row r="76" ht="19.65" customHeight="1" spans="1:16">
      <c r="A76" s="17"/>
      <c r="B76" s="18"/>
      <c r="C76" s="19"/>
      <c r="D76" s="22"/>
      <c r="E76" s="22"/>
      <c r="F76" s="21"/>
      <c r="G76" s="21"/>
      <c r="H76" s="21"/>
      <c r="I76" s="29"/>
      <c r="J76" s="22" t="s">
        <v>175</v>
      </c>
      <c r="K76" s="22" t="s">
        <v>311</v>
      </c>
      <c r="L76" s="30" t="s">
        <v>169</v>
      </c>
      <c r="M76" s="30" t="s">
        <v>170</v>
      </c>
      <c r="N76" s="30" t="s">
        <v>164</v>
      </c>
      <c r="O76" s="30" t="s">
        <v>165</v>
      </c>
      <c r="P76" s="30" t="s">
        <v>171</v>
      </c>
    </row>
    <row r="77" ht="31.35" customHeight="1" spans="1:16">
      <c r="A77" s="17"/>
      <c r="B77" s="18"/>
      <c r="C77" s="19"/>
      <c r="D77" s="22"/>
      <c r="E77" s="22"/>
      <c r="F77" s="21"/>
      <c r="G77" s="21"/>
      <c r="H77" s="21"/>
      <c r="I77" s="29" t="s">
        <v>177</v>
      </c>
      <c r="J77" s="22" t="s">
        <v>178</v>
      </c>
      <c r="K77" s="22" t="s">
        <v>312</v>
      </c>
      <c r="L77" s="30" t="s">
        <v>169</v>
      </c>
      <c r="M77" s="30" t="s">
        <v>170</v>
      </c>
      <c r="N77" s="30" t="s">
        <v>164</v>
      </c>
      <c r="O77" s="30" t="s">
        <v>165</v>
      </c>
      <c r="P77" s="30" t="s">
        <v>171</v>
      </c>
    </row>
    <row r="78" ht="19.65" customHeight="1" spans="1:16">
      <c r="A78" s="17"/>
      <c r="B78" s="18"/>
      <c r="C78" s="19"/>
      <c r="D78" s="22"/>
      <c r="E78" s="22"/>
      <c r="F78" s="21"/>
      <c r="G78" s="21"/>
      <c r="H78" s="21"/>
      <c r="I78" s="29" t="s">
        <v>182</v>
      </c>
      <c r="J78" s="22" t="s">
        <v>287</v>
      </c>
      <c r="K78" s="22" t="s">
        <v>313</v>
      </c>
      <c r="L78" s="30" t="s">
        <v>169</v>
      </c>
      <c r="M78" s="30" t="s">
        <v>269</v>
      </c>
      <c r="N78" s="30" t="s">
        <v>164</v>
      </c>
      <c r="O78" s="30" t="s">
        <v>181</v>
      </c>
      <c r="P78" s="30" t="s">
        <v>171</v>
      </c>
    </row>
    <row r="79" spans="10:10">
      <c r="J79" s="33"/>
    </row>
    <row r="80" spans="10:10">
      <c r="J80" s="33"/>
    </row>
    <row r="81" spans="10:10">
      <c r="J81" s="33"/>
    </row>
    <row r="82" spans="10:10">
      <c r="J82" s="33"/>
    </row>
    <row r="83" spans="10:10">
      <c r="J83" s="33"/>
    </row>
    <row r="84" spans="10:10">
      <c r="J84" s="33"/>
    </row>
    <row r="85" spans="10:10">
      <c r="J85" s="33"/>
    </row>
    <row r="86" spans="10:10">
      <c r="J86" s="33"/>
    </row>
    <row r="87" spans="10:10">
      <c r="J87" s="33"/>
    </row>
    <row r="88" spans="10:10">
      <c r="J88" s="33"/>
    </row>
    <row r="89" spans="10:10">
      <c r="J89" s="33"/>
    </row>
    <row r="90" spans="10:10">
      <c r="J90" s="33"/>
    </row>
    <row r="91" spans="10:10">
      <c r="J91" s="33"/>
    </row>
    <row r="92" spans="10:10">
      <c r="J92" s="33"/>
    </row>
    <row r="93" spans="10:10">
      <c r="J93" s="33"/>
    </row>
    <row r="94" spans="10:10">
      <c r="J94" s="33"/>
    </row>
    <row r="95" spans="10:10">
      <c r="J95" s="33"/>
    </row>
    <row r="96" spans="10:10">
      <c r="J96" s="33"/>
    </row>
    <row r="97" spans="10:10">
      <c r="J97" s="33"/>
    </row>
    <row r="98" spans="10:10">
      <c r="J98" s="33"/>
    </row>
    <row r="99" spans="10:10">
      <c r="J99" s="33"/>
    </row>
    <row r="100" spans="10:10">
      <c r="J100" s="33"/>
    </row>
    <row r="101" spans="10:10">
      <c r="J101" s="33"/>
    </row>
    <row r="102" spans="10:10">
      <c r="J102" s="33"/>
    </row>
    <row r="103" spans="10:10">
      <c r="J103" s="33"/>
    </row>
    <row r="104" spans="10:10">
      <c r="J104" s="33"/>
    </row>
    <row r="105" spans="10:10">
      <c r="J105" s="33"/>
    </row>
    <row r="106" spans="10:10">
      <c r="J106" s="33"/>
    </row>
    <row r="107" spans="10:10">
      <c r="J107" s="33"/>
    </row>
    <row r="108" spans="10:10">
      <c r="J108" s="33"/>
    </row>
    <row r="109" spans="10:10">
      <c r="J109" s="33"/>
    </row>
    <row r="110" spans="10:10">
      <c r="J110" s="33"/>
    </row>
    <row r="111" spans="10:10">
      <c r="J111" s="33"/>
    </row>
    <row r="112" spans="10:10">
      <c r="J112" s="33"/>
    </row>
    <row r="113" spans="10:10">
      <c r="J113" s="33"/>
    </row>
  </sheetData>
  <mergeCells count="121">
    <mergeCell ref="A2:K2"/>
    <mergeCell ref="D4:H4"/>
    <mergeCell ref="A4:A5"/>
    <mergeCell ref="A7:A12"/>
    <mergeCell ref="A13:A18"/>
    <mergeCell ref="A19:A24"/>
    <mergeCell ref="A25:A30"/>
    <mergeCell ref="A31:A36"/>
    <mergeCell ref="A37:A42"/>
    <mergeCell ref="A43:A48"/>
    <mergeCell ref="A49:A54"/>
    <mergeCell ref="A55:A60"/>
    <mergeCell ref="A61:A66"/>
    <mergeCell ref="A67:A72"/>
    <mergeCell ref="A73:A78"/>
    <mergeCell ref="B4:B5"/>
    <mergeCell ref="B7:B12"/>
    <mergeCell ref="B13:B18"/>
    <mergeCell ref="B19:B24"/>
    <mergeCell ref="B25:B30"/>
    <mergeCell ref="B31:B36"/>
    <mergeCell ref="B37:B42"/>
    <mergeCell ref="B43:B48"/>
    <mergeCell ref="B49:B54"/>
    <mergeCell ref="B55:B60"/>
    <mergeCell ref="B61:B66"/>
    <mergeCell ref="B67:B72"/>
    <mergeCell ref="B73:B78"/>
    <mergeCell ref="C4:C5"/>
    <mergeCell ref="C7:C12"/>
    <mergeCell ref="C13:C18"/>
    <mergeCell ref="C19:C24"/>
    <mergeCell ref="C25:C30"/>
    <mergeCell ref="C31:C36"/>
    <mergeCell ref="C37:C42"/>
    <mergeCell ref="C43:C48"/>
    <mergeCell ref="C49:C54"/>
    <mergeCell ref="C55:C60"/>
    <mergeCell ref="C61:C66"/>
    <mergeCell ref="C67:C72"/>
    <mergeCell ref="C73:C78"/>
    <mergeCell ref="D7:D12"/>
    <mergeCell ref="D13:D18"/>
    <mergeCell ref="D19:D24"/>
    <mergeCell ref="D25:D30"/>
    <mergeCell ref="D31:D36"/>
    <mergeCell ref="D37:D42"/>
    <mergeCell ref="D43:D48"/>
    <mergeCell ref="D49:D54"/>
    <mergeCell ref="D55:D60"/>
    <mergeCell ref="D61:D66"/>
    <mergeCell ref="D67:D72"/>
    <mergeCell ref="D73:D78"/>
    <mergeCell ref="E7:E12"/>
    <mergeCell ref="E13:E18"/>
    <mergeCell ref="E19:E24"/>
    <mergeCell ref="E25:E30"/>
    <mergeCell ref="E31:E36"/>
    <mergeCell ref="E37:E42"/>
    <mergeCell ref="E43:E48"/>
    <mergeCell ref="E49:E54"/>
    <mergeCell ref="E55:E60"/>
    <mergeCell ref="E61:E66"/>
    <mergeCell ref="E67:E72"/>
    <mergeCell ref="E73:E78"/>
    <mergeCell ref="F7:F12"/>
    <mergeCell ref="F13:F18"/>
    <mergeCell ref="F19:F24"/>
    <mergeCell ref="F25:F30"/>
    <mergeCell ref="F31:F36"/>
    <mergeCell ref="F37:F42"/>
    <mergeCell ref="F43:F48"/>
    <mergeCell ref="F49:F54"/>
    <mergeCell ref="F55:F60"/>
    <mergeCell ref="F61:F66"/>
    <mergeCell ref="F67:F72"/>
    <mergeCell ref="F73:F78"/>
    <mergeCell ref="G7:G12"/>
    <mergeCell ref="G13:G18"/>
    <mergeCell ref="G19:G24"/>
    <mergeCell ref="G25:G30"/>
    <mergeCell ref="G31:G36"/>
    <mergeCell ref="G37:G42"/>
    <mergeCell ref="G43:G48"/>
    <mergeCell ref="G49:G54"/>
    <mergeCell ref="G55:G60"/>
    <mergeCell ref="G61:G66"/>
    <mergeCell ref="G67:G72"/>
    <mergeCell ref="G73:G78"/>
    <mergeCell ref="H7:H12"/>
    <mergeCell ref="H13:H18"/>
    <mergeCell ref="H19:H24"/>
    <mergeCell ref="H25:H30"/>
    <mergeCell ref="H31:H36"/>
    <mergeCell ref="H37:H42"/>
    <mergeCell ref="H43:H48"/>
    <mergeCell ref="H49:H54"/>
    <mergeCell ref="H55:H60"/>
    <mergeCell ref="H61:H66"/>
    <mergeCell ref="H67:H72"/>
    <mergeCell ref="H73:H78"/>
    <mergeCell ref="I4:I5"/>
    <mergeCell ref="I7:I10"/>
    <mergeCell ref="I13:I16"/>
    <mergeCell ref="I19:I22"/>
    <mergeCell ref="I25:I28"/>
    <mergeCell ref="I31:I34"/>
    <mergeCell ref="I37:I40"/>
    <mergeCell ref="I43:I46"/>
    <mergeCell ref="I49:I52"/>
    <mergeCell ref="I55:I58"/>
    <mergeCell ref="I61:I64"/>
    <mergeCell ref="I67:I70"/>
    <mergeCell ref="I73:I76"/>
    <mergeCell ref="J4:J5"/>
    <mergeCell ref="K4:K5"/>
    <mergeCell ref="L4:L5"/>
    <mergeCell ref="M4:M5"/>
    <mergeCell ref="N4:N5"/>
    <mergeCell ref="O4:O5"/>
    <mergeCell ref="P4:P5"/>
  </mergeCells>
  <printOptions horizontalCentered="1"/>
  <pageMargins left="0.707638888888889" right="0.629166666666667" top="0.393055555555556" bottom="0.590277777777778" header="0.5" footer="0.5"/>
  <pageSetup paperSize="8" scale="66" pageOrder="overThenDown" orientation="landscape" verticalDpi="3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财政拨款收支总表</vt:lpstr>
      <vt:lpstr>一般公共预算支出表</vt:lpstr>
      <vt:lpstr>一般公共预算基本支出表</vt:lpstr>
      <vt:lpstr>一般公共预算“三公”经费支出表</vt:lpstr>
      <vt:lpstr>政府性基金预算支出表</vt:lpstr>
      <vt:lpstr>政府性基金预算“三公”经费支出表</vt:lpstr>
      <vt:lpstr>部门收支总表</vt:lpstr>
      <vt:lpstr>部门收入总表</vt:lpstr>
      <vt:lpstr>部门支出总表</vt:lpstr>
      <vt:lpstr>项目支出绩效信息表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lyx</dc:creator>
  <cp:lastModifiedBy>葛佩琳</cp:lastModifiedBy>
  <dcterms:created xsi:type="dcterms:W3CDTF">2017-01-10T03:02:00Z</dcterms:created>
  <cp:lastPrinted>2018-02-05T07:46:00Z</cp:lastPrinted>
  <dcterms:modified xsi:type="dcterms:W3CDTF">2020-09-23T02:25:43Z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2052-10.8.0.6108</vt:lpwstr>
  </property>
</Properties>
</file>